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6"/>
  </bookViews>
  <sheets>
    <sheet name="住所録完成" sheetId="1" r:id="rId1"/>
    <sheet name="家計簿" sheetId="2" r:id="rId2"/>
    <sheet name="家計簿完成" sheetId="3" r:id="rId3"/>
    <sheet name="健康管理票" sheetId="4" r:id="rId4"/>
    <sheet name="テスト成績表" sheetId="5" r:id="rId5"/>
    <sheet name="予定表1" sheetId="6" r:id="rId6"/>
    <sheet name="予定表2" sheetId="7" r:id="rId7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<sst xmlns="http://schemas.openxmlformats.org/spreadsheetml/2006/main" count="222" uniqueCount="123">
  <si>
    <t>月日</t>
  </si>
  <si>
    <t>内容</t>
  </si>
  <si>
    <t>項目</t>
  </si>
  <si>
    <t>収入</t>
  </si>
  <si>
    <t>支出</t>
  </si>
  <si>
    <t>残高</t>
  </si>
  <si>
    <t>備考</t>
  </si>
  <si>
    <t>前月繰越</t>
  </si>
  <si>
    <t>合計</t>
  </si>
  <si>
    <t>バス</t>
  </si>
  <si>
    <t>会食</t>
  </si>
  <si>
    <t>雑誌</t>
  </si>
  <si>
    <t>食パン</t>
  </si>
  <si>
    <t>家賃</t>
  </si>
  <si>
    <t>車庫代</t>
  </si>
  <si>
    <t>野菜その他</t>
  </si>
  <si>
    <t>髭剃り</t>
  </si>
  <si>
    <t>靴下</t>
  </si>
  <si>
    <t>バス　</t>
  </si>
  <si>
    <t>ケーキ</t>
  </si>
  <si>
    <t>牛肉・野菜</t>
  </si>
  <si>
    <t>マジック</t>
  </si>
  <si>
    <t>灯油</t>
  </si>
  <si>
    <t>米10kg</t>
  </si>
  <si>
    <t>JR東京へ</t>
  </si>
  <si>
    <t>医者</t>
  </si>
  <si>
    <t>お茶</t>
  </si>
  <si>
    <t>同窓会</t>
  </si>
  <si>
    <t>プリンターインク</t>
  </si>
  <si>
    <t>胃薬</t>
  </si>
  <si>
    <t>弁当</t>
  </si>
  <si>
    <t>スポーツ新聞</t>
  </si>
  <si>
    <t>交通費</t>
  </si>
  <si>
    <t>食費</t>
  </si>
  <si>
    <t>教育費</t>
  </si>
  <si>
    <t>住居費</t>
  </si>
  <si>
    <t>衛生費</t>
  </si>
  <si>
    <t>衣服費</t>
  </si>
  <si>
    <t>光熱費</t>
  </si>
  <si>
    <t>医療費</t>
  </si>
  <si>
    <t>交際費</t>
  </si>
  <si>
    <t xml:space="preserve">  </t>
  </si>
  <si>
    <t>預金より</t>
  </si>
  <si>
    <t>平成25年4月度</t>
  </si>
  <si>
    <t>No</t>
  </si>
  <si>
    <t>食費</t>
  </si>
  <si>
    <t>教育費</t>
  </si>
  <si>
    <t>交通費</t>
  </si>
  <si>
    <t>衛生費</t>
  </si>
  <si>
    <t>衣服費</t>
  </si>
  <si>
    <t>医療費</t>
  </si>
  <si>
    <t>住居費</t>
  </si>
  <si>
    <t>光熱費</t>
  </si>
  <si>
    <t>合　計</t>
  </si>
  <si>
    <t>交際費</t>
  </si>
  <si>
    <t>項目別集計</t>
  </si>
  <si>
    <t>体重</t>
  </si>
  <si>
    <t>体脂肪</t>
  </si>
  <si>
    <t>血圧（高）</t>
  </si>
  <si>
    <t>血圧（低）</t>
  </si>
  <si>
    <t>診療費</t>
  </si>
  <si>
    <t>健康管理表</t>
  </si>
  <si>
    <t>診療日</t>
  </si>
  <si>
    <t>BMI</t>
  </si>
  <si>
    <t>身長</t>
  </si>
  <si>
    <t>標準体重</t>
  </si>
  <si>
    <t>阿部　静江</t>
  </si>
  <si>
    <t>石川　清美</t>
  </si>
  <si>
    <t>上田　和紀</t>
  </si>
  <si>
    <t>佐藤　真一</t>
  </si>
  <si>
    <t>加藤　純二</t>
  </si>
  <si>
    <t>田中　里美</t>
  </si>
  <si>
    <t>柴田　澄夫</t>
  </si>
  <si>
    <t>中村　和夫</t>
  </si>
  <si>
    <t>浜崎　辰夫</t>
  </si>
  <si>
    <t>国語</t>
  </si>
  <si>
    <t>社会</t>
  </si>
  <si>
    <t>数学</t>
  </si>
  <si>
    <t>理科</t>
  </si>
  <si>
    <t>平均点</t>
  </si>
  <si>
    <t>点数</t>
  </si>
  <si>
    <t>偏差値</t>
  </si>
  <si>
    <t>標準偏差</t>
  </si>
  <si>
    <t>最高点</t>
  </si>
  <si>
    <t>最低点</t>
  </si>
  <si>
    <t>２年３組中間テスト成績表</t>
  </si>
  <si>
    <t>テニス同好会　住所録</t>
  </si>
  <si>
    <t>名前</t>
  </si>
  <si>
    <t>ふりがな</t>
  </si>
  <si>
    <t>℡</t>
  </si>
  <si>
    <t>〒</t>
  </si>
  <si>
    <t>住所１</t>
  </si>
  <si>
    <t>備考</t>
  </si>
  <si>
    <t>北村　康介</t>
  </si>
  <si>
    <t>きたむら</t>
  </si>
  <si>
    <t>045-866-8419</t>
  </si>
  <si>
    <t>244-0003</t>
  </si>
  <si>
    <t>神奈川県横浜市戸塚区戸塚町1573-1</t>
  </si>
  <si>
    <t>室伏　広治</t>
  </si>
  <si>
    <t>むろぶせ</t>
  </si>
  <si>
    <t>045-671-2332</t>
  </si>
  <si>
    <t>221-0017</t>
  </si>
  <si>
    <t>神奈川県横浜市中区港町1-1</t>
  </si>
  <si>
    <t>野村　忠宏</t>
  </si>
  <si>
    <t>のむら</t>
  </si>
  <si>
    <t>0466-27-2117</t>
  </si>
  <si>
    <t>251-0036</t>
  </si>
  <si>
    <t>神奈川県藤沢市江の島1-11-1</t>
  </si>
  <si>
    <t>高橋　尚子</t>
  </si>
  <si>
    <t>たかはし</t>
  </si>
  <si>
    <t>03-1234-5678</t>
  </si>
  <si>
    <t>104-0061</t>
  </si>
  <si>
    <t>東京都中央区銀座4-1</t>
  </si>
  <si>
    <t>野口　みずき</t>
  </si>
  <si>
    <t>のぐち</t>
  </si>
  <si>
    <t>072-567-6789</t>
  </si>
  <si>
    <t>542-0027</t>
  </si>
  <si>
    <t>大阪府大阪市中央区道頓堀1-3-26</t>
  </si>
  <si>
    <t>英語</t>
  </si>
  <si>
    <t>点数</t>
  </si>
  <si>
    <t>偏差値</t>
  </si>
  <si>
    <t>日付</t>
  </si>
  <si>
    <t>曜日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</si>
</sst>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cm&quot;"/>
    <numFmt numFmtId="178" formatCode="0.0_ "/>
    <numFmt numFmtId="179" formatCode="#,##0.0&quot;Kg&quot;"/>
    <numFmt numFmtId="180" formatCode="0.0_ ;[Red]\-0.0\ "/>
    <numFmt numFmtId="181" formatCode="0_ ;[Red]\-0\ "/>
    <numFmt numFmtId="182" formatCode="d"/>
    <numFmt numFmtId="183" formatCode="aaa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6" fontId="0" fillId="0" borderId="15" xfId="48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56" fontId="0" fillId="0" borderId="20" xfId="0" applyNumberFormat="1" applyBorder="1" applyAlignment="1">
      <alignment vertical="center"/>
    </xf>
    <xf numFmtId="56" fontId="0" fillId="0" borderId="21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179" fontId="0" fillId="0" borderId="0" xfId="0" applyNumberFormat="1" applyAlignment="1">
      <alignment vertical="center"/>
    </xf>
    <xf numFmtId="181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2" fillId="0" borderId="0" xfId="60" applyFont="1">
      <alignment vertical="center"/>
      <protection/>
    </xf>
    <xf numFmtId="0" fontId="43" fillId="0" borderId="0" xfId="60" applyFont="1" applyAlignment="1">
      <alignment vertical="center"/>
      <protection/>
    </xf>
    <xf numFmtId="0" fontId="42" fillId="0" borderId="0" xfId="60" applyFont="1" applyAlignment="1">
      <alignment horizontal="center" vertical="center"/>
      <protection/>
    </xf>
    <xf numFmtId="0" fontId="42" fillId="0" borderId="22" xfId="60" applyFont="1" applyBorder="1" applyAlignment="1">
      <alignment horizontal="center" vertical="center"/>
      <protection/>
    </xf>
    <xf numFmtId="0" fontId="42" fillId="0" borderId="17" xfId="60" applyFont="1" applyBorder="1">
      <alignment vertical="center"/>
      <protection/>
    </xf>
    <xf numFmtId="0" fontId="42" fillId="0" borderId="17" xfId="60" applyFont="1" applyBorder="1" applyAlignment="1">
      <alignment horizontal="left" vertical="center"/>
      <protection/>
    </xf>
    <xf numFmtId="0" fontId="42" fillId="0" borderId="10" xfId="60" applyFont="1" applyBorder="1">
      <alignment vertical="center"/>
      <protection/>
    </xf>
    <xf numFmtId="0" fontId="42" fillId="0" borderId="0" xfId="60" applyFont="1" applyBorder="1">
      <alignment vertical="center"/>
      <protection/>
    </xf>
    <xf numFmtId="0" fontId="0" fillId="0" borderId="10" xfId="0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38" fontId="4" fillId="33" borderId="24" xfId="48" applyFont="1" applyFill="1" applyBorder="1" applyAlignment="1">
      <alignment horizontal="center" vertical="center"/>
    </xf>
    <xf numFmtId="38" fontId="4" fillId="36" borderId="24" xfId="48" applyFont="1" applyFill="1" applyBorder="1" applyAlignment="1">
      <alignment horizontal="center" vertical="center"/>
    </xf>
    <xf numFmtId="38" fontId="4" fillId="35" borderId="24" xfId="48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61">
      <alignment vertical="center"/>
      <protection/>
    </xf>
    <xf numFmtId="0" fontId="25" fillId="0" borderId="10" xfId="61" applyBorder="1">
      <alignment vertical="center"/>
      <protection/>
    </xf>
    <xf numFmtId="182" fontId="25" fillId="0" borderId="10" xfId="61" applyNumberFormat="1" applyBorder="1">
      <alignment vertical="center"/>
      <protection/>
    </xf>
    <xf numFmtId="183" fontId="25" fillId="0" borderId="10" xfId="61" applyNumberFormat="1" applyBorder="1">
      <alignment vertical="center"/>
      <protection/>
    </xf>
    <xf numFmtId="183" fontId="25" fillId="0" borderId="10" xfId="61" applyNumberFormat="1" applyBorder="1" applyAlignment="1">
      <alignment horizontal="center" vertical="center"/>
      <protection/>
    </xf>
    <xf numFmtId="182" fontId="25" fillId="0" borderId="10" xfId="61" applyNumberFormat="1" applyBorder="1" applyAlignment="1">
      <alignment horizontal="center" vertical="center"/>
      <protection/>
    </xf>
    <xf numFmtId="0" fontId="44" fillId="0" borderId="0" xfId="60" applyFont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5" fontId="25" fillId="0" borderId="10" xfId="61" applyNumberFormat="1" applyBorder="1" applyAlignment="1">
      <alignment horizontal="left" vertical="center"/>
      <protection/>
    </xf>
    <xf numFmtId="55" fontId="25" fillId="0" borderId="10" xfId="61" applyNumberFormat="1" applyBorder="1" applyAlignment="1">
      <alignment horizontal="center" vertical="center"/>
      <protection/>
    </xf>
    <xf numFmtId="0" fontId="25" fillId="0" borderId="10" xfId="61" applyBorder="1" applyAlignment="1">
      <alignment vertical="center"/>
      <protection/>
    </xf>
    <xf numFmtId="0" fontId="25" fillId="0" borderId="0" xfId="61" applyAlignment="1">
      <alignment vertical="center"/>
      <protection/>
    </xf>
    <xf numFmtId="0" fontId="25" fillId="0" borderId="10" xfId="61" applyBorder="1" applyAlignment="1">
      <alignment horizontal="left" vertical="center"/>
      <protection/>
    </xf>
    <xf numFmtId="55" fontId="25" fillId="0" borderId="32" xfId="61" applyNumberFormat="1" applyBorder="1" applyAlignment="1">
      <alignment horizontal="center" vertical="center"/>
      <protection/>
    </xf>
    <xf numFmtId="55" fontId="25" fillId="0" borderId="33" xfId="61" applyNumberFormat="1" applyBorder="1" applyAlignment="1">
      <alignment horizontal="center" vertical="center"/>
      <protection/>
    </xf>
    <xf numFmtId="55" fontId="25" fillId="0" borderId="34" xfId="61" applyNumberFormat="1" applyBorder="1" applyAlignment="1">
      <alignment horizontal="center" vertical="center"/>
      <protection/>
    </xf>
    <xf numFmtId="55" fontId="25" fillId="0" borderId="35" xfId="61" applyNumberFormat="1" applyBorder="1" applyAlignment="1">
      <alignment horizontal="center" vertical="center"/>
      <protection/>
    </xf>
    <xf numFmtId="55" fontId="25" fillId="0" borderId="36" xfId="61" applyNumberFormat="1" applyBorder="1" applyAlignment="1">
      <alignment horizontal="center" vertical="center"/>
      <protection/>
    </xf>
    <xf numFmtId="55" fontId="25" fillId="0" borderId="37" xfId="61" applyNumberFormat="1" applyBorder="1" applyAlignment="1">
      <alignment horizontal="center" vertical="center"/>
      <protection/>
    </xf>
    <xf numFmtId="0" fontId="25" fillId="0" borderId="38" xfId="61" applyBorder="1" applyAlignment="1">
      <alignment vertical="center"/>
      <protection/>
    </xf>
    <xf numFmtId="0" fontId="25" fillId="0" borderId="17" xfId="6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70C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4</xdr:row>
      <xdr:rowOff>95250</xdr:rowOff>
    </xdr:from>
    <xdr:to>
      <xdr:col>2</xdr:col>
      <xdr:colOff>0</xdr:colOff>
      <xdr:row>7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9125" y="781050"/>
          <a:ext cx="847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</a:t>
          </a:r>
        </a:p>
      </xdr:txBody>
    </xdr:sp>
    <xdr:clientData/>
  </xdr:twoCellAnchor>
  <xdr:twoCellAnchor>
    <xdr:from>
      <xdr:col>1</xdr:col>
      <xdr:colOff>352425</xdr:colOff>
      <xdr:row>3</xdr:row>
      <xdr:rowOff>142875</xdr:rowOff>
    </xdr:from>
    <xdr:to>
      <xdr:col>2</xdr:col>
      <xdr:colOff>85725</xdr:colOff>
      <xdr:row>7</xdr:row>
      <xdr:rowOff>57150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38225" y="657225"/>
          <a:ext cx="514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9.00390625" style="49" customWidth="1"/>
    <col min="2" max="2" width="12.875" style="49" bestFit="1" customWidth="1"/>
    <col min="3" max="3" width="9.00390625" style="49" customWidth="1"/>
    <col min="4" max="4" width="13.875" style="49" bestFit="1" customWidth="1"/>
    <col min="5" max="5" width="9.50390625" style="49" bestFit="1" customWidth="1"/>
    <col min="6" max="6" width="36.125" style="49" bestFit="1" customWidth="1"/>
    <col min="7" max="16384" width="9.00390625" style="49" customWidth="1"/>
  </cols>
  <sheetData>
    <row r="1" spans="3:5" ht="15.75" customHeight="1">
      <c r="C1" s="50"/>
      <c r="D1" s="71" t="s">
        <v>86</v>
      </c>
      <c r="E1" s="71"/>
    </row>
    <row r="2" ht="14.25">
      <c r="D2" s="51"/>
    </row>
    <row r="3" spans="2:7" ht="19.5" customHeight="1" thickBot="1">
      <c r="B3" s="52" t="s">
        <v>87</v>
      </c>
      <c r="C3" s="52" t="s">
        <v>88</v>
      </c>
      <c r="D3" s="52" t="s">
        <v>89</v>
      </c>
      <c r="E3" s="52" t="s">
        <v>90</v>
      </c>
      <c r="F3" s="52" t="s">
        <v>91</v>
      </c>
      <c r="G3" s="52" t="s">
        <v>92</v>
      </c>
    </row>
    <row r="4" spans="2:7" ht="19.5" customHeight="1" thickTop="1">
      <c r="B4" s="53" t="s">
        <v>93</v>
      </c>
      <c r="C4" s="53" t="s">
        <v>94</v>
      </c>
      <c r="D4" s="54" t="s">
        <v>95</v>
      </c>
      <c r="E4" s="53" t="s">
        <v>96</v>
      </c>
      <c r="F4" s="53" t="s">
        <v>97</v>
      </c>
      <c r="G4" s="53"/>
    </row>
    <row r="5" spans="2:7" ht="19.5" customHeight="1">
      <c r="B5" s="55" t="s">
        <v>98</v>
      </c>
      <c r="C5" s="55" t="s">
        <v>99</v>
      </c>
      <c r="D5" s="55" t="s">
        <v>100</v>
      </c>
      <c r="E5" s="55" t="s">
        <v>101</v>
      </c>
      <c r="F5" s="55" t="s">
        <v>102</v>
      </c>
      <c r="G5" s="55"/>
    </row>
    <row r="6" spans="2:7" ht="19.5" customHeight="1">
      <c r="B6" s="55" t="s">
        <v>103</v>
      </c>
      <c r="C6" s="55" t="s">
        <v>104</v>
      </c>
      <c r="D6" s="55" t="s">
        <v>105</v>
      </c>
      <c r="E6" s="55" t="s">
        <v>106</v>
      </c>
      <c r="F6" s="55" t="s">
        <v>107</v>
      </c>
      <c r="G6" s="55"/>
    </row>
    <row r="7" spans="2:7" ht="19.5" customHeight="1">
      <c r="B7" s="55" t="s">
        <v>108</v>
      </c>
      <c r="C7" s="55" t="s">
        <v>109</v>
      </c>
      <c r="D7" s="55" t="s">
        <v>110</v>
      </c>
      <c r="E7" s="55" t="s">
        <v>111</v>
      </c>
      <c r="F7" s="55" t="s">
        <v>112</v>
      </c>
      <c r="G7" s="55"/>
    </row>
    <row r="8" spans="2:7" ht="19.5" customHeight="1">
      <c r="B8" s="55" t="s">
        <v>113</v>
      </c>
      <c r="C8" s="55" t="s">
        <v>114</v>
      </c>
      <c r="D8" s="55" t="s">
        <v>115</v>
      </c>
      <c r="E8" s="55" t="s">
        <v>116</v>
      </c>
      <c r="F8" s="55" t="s">
        <v>117</v>
      </c>
      <c r="G8" s="55"/>
    </row>
    <row r="9" spans="2:5" ht="14.25">
      <c r="B9" s="56"/>
      <c r="C9" s="56"/>
      <c r="D9" s="56"/>
      <c r="E9" s="56"/>
    </row>
    <row r="10" ht="14.25">
      <c r="C10" s="56"/>
    </row>
  </sheetData>
  <sheetProtection/>
  <mergeCells count="1"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3">
      <selection activeCell="D40" sqref="D40"/>
    </sheetView>
  </sheetViews>
  <sheetFormatPr defaultColWidth="9.00390625" defaultRowHeight="13.5"/>
  <cols>
    <col min="1" max="1" width="9.00390625" style="1" customWidth="1"/>
    <col min="2" max="2" width="3.75390625" style="1" bestFit="1" customWidth="1"/>
    <col min="3" max="3" width="10.25390625" style="1" bestFit="1" customWidth="1"/>
    <col min="4" max="4" width="14.125" style="1" bestFit="1" customWidth="1"/>
    <col min="5" max="5" width="10.125" style="1" customWidth="1"/>
    <col min="6" max="6" width="10.875" style="2" customWidth="1"/>
    <col min="7" max="7" width="9.875" style="2" customWidth="1"/>
    <col min="8" max="8" width="10.25390625" style="2" customWidth="1"/>
    <col min="9" max="16384" width="9.00390625" style="1" customWidth="1"/>
  </cols>
  <sheetData>
    <row r="2" spans="2:9" ht="13.5" customHeight="1">
      <c r="B2" s="19"/>
      <c r="C2" s="23" t="s">
        <v>43</v>
      </c>
      <c r="D2" s="23"/>
      <c r="E2" s="19"/>
      <c r="F2" s="20"/>
      <c r="G2" s="20"/>
      <c r="H2" s="20"/>
      <c r="I2" s="19"/>
    </row>
    <row r="3" spans="2:9" s="10" customFormat="1" ht="13.5" customHeight="1">
      <c r="B3" s="19" t="s">
        <v>44</v>
      </c>
      <c r="C3" s="19" t="s">
        <v>0</v>
      </c>
      <c r="D3" s="19" t="s">
        <v>1</v>
      </c>
      <c r="E3" s="19" t="s">
        <v>2</v>
      </c>
      <c r="F3" s="20" t="s">
        <v>3</v>
      </c>
      <c r="G3" s="20" t="s">
        <v>4</v>
      </c>
      <c r="H3" s="20" t="s">
        <v>5</v>
      </c>
      <c r="I3" s="19" t="s">
        <v>6</v>
      </c>
    </row>
    <row r="4" spans="2:8" ht="13.5" customHeight="1">
      <c r="B4" s="1">
        <v>1</v>
      </c>
      <c r="C4" s="1" t="s">
        <v>7</v>
      </c>
      <c r="H4" s="2">
        <v>200000</v>
      </c>
    </row>
    <row r="5" spans="2:7" ht="13.5" customHeight="1">
      <c r="B5" s="1">
        <v>2</v>
      </c>
      <c r="C5" s="3">
        <v>38443</v>
      </c>
      <c r="D5" s="1" t="s">
        <v>9</v>
      </c>
      <c r="E5" s="1" t="s">
        <v>32</v>
      </c>
      <c r="G5" s="2">
        <v>420</v>
      </c>
    </row>
    <row r="6" spans="2:7" ht="13.5" customHeight="1">
      <c r="B6" s="1">
        <v>3</v>
      </c>
      <c r="C6" s="3">
        <v>38443</v>
      </c>
      <c r="D6" s="1" t="s">
        <v>10</v>
      </c>
      <c r="E6" s="1" t="s">
        <v>33</v>
      </c>
      <c r="G6" s="2">
        <v>3500</v>
      </c>
    </row>
    <row r="7" spans="2:7" ht="13.5" customHeight="1">
      <c r="B7" s="1">
        <v>4</v>
      </c>
      <c r="C7" s="3">
        <v>38443</v>
      </c>
      <c r="D7" s="1" t="s">
        <v>11</v>
      </c>
      <c r="E7" s="1" t="s">
        <v>34</v>
      </c>
      <c r="G7" s="2">
        <v>850</v>
      </c>
    </row>
    <row r="8" spans="2:7" ht="13.5" customHeight="1">
      <c r="B8" s="1">
        <v>5</v>
      </c>
      <c r="C8" s="3">
        <v>38444</v>
      </c>
      <c r="D8" s="1" t="s">
        <v>12</v>
      </c>
      <c r="E8" s="1" t="s">
        <v>33</v>
      </c>
      <c r="G8" s="2">
        <v>255</v>
      </c>
    </row>
    <row r="9" spans="2:7" ht="13.5" customHeight="1">
      <c r="B9" s="1">
        <v>6</v>
      </c>
      <c r="C9" s="3">
        <v>38444</v>
      </c>
      <c r="D9" s="1" t="s">
        <v>13</v>
      </c>
      <c r="E9" s="1" t="s">
        <v>35</v>
      </c>
      <c r="G9" s="2">
        <v>120000</v>
      </c>
    </row>
    <row r="10" spans="2:7" ht="13.5" customHeight="1">
      <c r="B10" s="1">
        <v>7</v>
      </c>
      <c r="C10" s="3">
        <v>38444</v>
      </c>
      <c r="D10" s="1" t="s">
        <v>14</v>
      </c>
      <c r="E10" s="1" t="s">
        <v>32</v>
      </c>
      <c r="G10" s="2">
        <v>10000</v>
      </c>
    </row>
    <row r="11" spans="2:7" ht="13.5" customHeight="1">
      <c r="B11" s="1">
        <v>8</v>
      </c>
      <c r="C11" s="3">
        <v>38445</v>
      </c>
      <c r="D11" s="1" t="s">
        <v>15</v>
      </c>
      <c r="E11" s="1" t="s">
        <v>33</v>
      </c>
      <c r="G11" s="2">
        <v>554</v>
      </c>
    </row>
    <row r="12" spans="2:7" ht="13.5" customHeight="1">
      <c r="B12" s="1">
        <v>9</v>
      </c>
      <c r="C12" s="3">
        <v>38446</v>
      </c>
      <c r="D12" s="1" t="s">
        <v>16</v>
      </c>
      <c r="E12" s="1" t="s">
        <v>36</v>
      </c>
      <c r="G12" s="2">
        <v>1200</v>
      </c>
    </row>
    <row r="13" spans="2:7" ht="13.5" customHeight="1">
      <c r="B13" s="1">
        <v>10</v>
      </c>
      <c r="C13" s="3">
        <v>38446</v>
      </c>
      <c r="D13" s="1" t="s">
        <v>17</v>
      </c>
      <c r="E13" s="1" t="s">
        <v>37</v>
      </c>
      <c r="G13" s="2">
        <v>1250</v>
      </c>
    </row>
    <row r="14" spans="2:7" ht="13.5" customHeight="1">
      <c r="B14" s="1">
        <v>11</v>
      </c>
      <c r="C14" s="3">
        <v>38446</v>
      </c>
      <c r="D14" s="1" t="s">
        <v>18</v>
      </c>
      <c r="E14" s="1" t="s">
        <v>32</v>
      </c>
      <c r="G14" s="2">
        <v>420</v>
      </c>
    </row>
    <row r="15" spans="2:7" ht="13.5" customHeight="1">
      <c r="B15" s="1">
        <v>12</v>
      </c>
      <c r="C15" s="3">
        <v>38446</v>
      </c>
      <c r="D15" s="1" t="s">
        <v>19</v>
      </c>
      <c r="E15" s="1" t="s">
        <v>33</v>
      </c>
      <c r="G15" s="2">
        <v>750</v>
      </c>
    </row>
    <row r="16" spans="2:7" ht="13.5" customHeight="1">
      <c r="B16" s="1">
        <v>13</v>
      </c>
      <c r="C16" s="3">
        <v>38447</v>
      </c>
      <c r="D16" s="1" t="s">
        <v>20</v>
      </c>
      <c r="E16" s="1" t="s">
        <v>33</v>
      </c>
      <c r="G16" s="2">
        <v>1330</v>
      </c>
    </row>
    <row r="17" spans="2:7" ht="13.5" customHeight="1">
      <c r="B17" s="1">
        <v>14</v>
      </c>
      <c r="C17" s="3">
        <v>38447</v>
      </c>
      <c r="D17" s="1" t="s">
        <v>21</v>
      </c>
      <c r="E17" s="1" t="s">
        <v>34</v>
      </c>
      <c r="G17" s="2">
        <v>70</v>
      </c>
    </row>
    <row r="18" spans="2:10" ht="13.5" customHeight="1">
      <c r="B18" s="1">
        <v>15</v>
      </c>
      <c r="C18" s="3">
        <v>38447</v>
      </c>
      <c r="D18" s="1" t="s">
        <v>22</v>
      </c>
      <c r="E18" s="1" t="s">
        <v>38</v>
      </c>
      <c r="G18" s="2">
        <v>1100</v>
      </c>
      <c r="J18" s="1" t="s">
        <v>41</v>
      </c>
    </row>
    <row r="19" spans="2:7" ht="13.5" customHeight="1">
      <c r="B19" s="1">
        <v>16</v>
      </c>
      <c r="C19" s="3">
        <v>38447</v>
      </c>
      <c r="D19" s="1" t="s">
        <v>23</v>
      </c>
      <c r="E19" s="1" t="s">
        <v>33</v>
      </c>
      <c r="G19" s="2">
        <v>7000</v>
      </c>
    </row>
    <row r="20" spans="2:7" ht="13.5" customHeight="1">
      <c r="B20" s="1">
        <v>17</v>
      </c>
      <c r="C20" s="3">
        <v>38449</v>
      </c>
      <c r="D20" s="1" t="s">
        <v>24</v>
      </c>
      <c r="E20" s="1" t="s">
        <v>32</v>
      </c>
      <c r="G20" s="2">
        <v>1080</v>
      </c>
    </row>
    <row r="21" spans="2:7" ht="13.5" customHeight="1">
      <c r="B21" s="1">
        <v>18</v>
      </c>
      <c r="C21" s="3">
        <v>38449</v>
      </c>
      <c r="D21" s="1" t="s">
        <v>25</v>
      </c>
      <c r="E21" s="1" t="s">
        <v>39</v>
      </c>
      <c r="G21" s="2">
        <v>760</v>
      </c>
    </row>
    <row r="22" spans="2:7" ht="13.5" customHeight="1">
      <c r="B22" s="1">
        <v>19</v>
      </c>
      <c r="C22" s="3">
        <v>38449</v>
      </c>
      <c r="D22" s="1" t="s">
        <v>26</v>
      </c>
      <c r="E22" s="1" t="s">
        <v>33</v>
      </c>
      <c r="G22" s="2">
        <v>1350</v>
      </c>
    </row>
    <row r="23" spans="2:7" ht="13.5" customHeight="1">
      <c r="B23" s="1">
        <v>20</v>
      </c>
      <c r="C23" s="3">
        <v>38450</v>
      </c>
      <c r="D23" s="1" t="s">
        <v>27</v>
      </c>
      <c r="E23" s="1" t="s">
        <v>40</v>
      </c>
      <c r="G23" s="2">
        <v>5000</v>
      </c>
    </row>
    <row r="24" spans="2:7" ht="13.5" customHeight="1">
      <c r="B24" s="1">
        <v>21</v>
      </c>
      <c r="C24" s="3">
        <v>38450</v>
      </c>
      <c r="D24" s="1" t="s">
        <v>26</v>
      </c>
      <c r="E24" s="1" t="s">
        <v>33</v>
      </c>
      <c r="G24" s="2">
        <v>2200</v>
      </c>
    </row>
    <row r="25" spans="2:7" ht="13.5" customHeight="1">
      <c r="B25" s="1">
        <v>22</v>
      </c>
      <c r="C25" s="3">
        <v>38451</v>
      </c>
      <c r="D25" s="1" t="s">
        <v>9</v>
      </c>
      <c r="E25" s="1" t="s">
        <v>32</v>
      </c>
      <c r="G25" s="2">
        <v>420</v>
      </c>
    </row>
    <row r="26" spans="2:7" ht="13.5" customHeight="1">
      <c r="B26" s="1">
        <v>23</v>
      </c>
      <c r="C26" s="3">
        <v>38451</v>
      </c>
      <c r="D26" s="1" t="s">
        <v>28</v>
      </c>
      <c r="E26" s="1" t="s">
        <v>34</v>
      </c>
      <c r="G26" s="2">
        <v>1330</v>
      </c>
    </row>
    <row r="27" spans="2:7" ht="13.5" customHeight="1">
      <c r="B27" s="1">
        <v>24</v>
      </c>
      <c r="C27" s="3">
        <v>38451</v>
      </c>
      <c r="D27" s="1" t="s">
        <v>29</v>
      </c>
      <c r="E27" s="1" t="s">
        <v>39</v>
      </c>
      <c r="G27" s="2">
        <v>750</v>
      </c>
    </row>
    <row r="28" spans="2:6" ht="13.5" customHeight="1">
      <c r="B28" s="1">
        <v>25</v>
      </c>
      <c r="C28" s="3">
        <v>38452</v>
      </c>
      <c r="D28" s="4" t="s">
        <v>42</v>
      </c>
      <c r="F28" s="2">
        <v>8000</v>
      </c>
    </row>
    <row r="29" spans="2:7" ht="13.5" customHeight="1">
      <c r="B29" s="1">
        <v>26</v>
      </c>
      <c r="C29" s="3">
        <v>38452</v>
      </c>
      <c r="D29" s="1" t="s">
        <v>30</v>
      </c>
      <c r="E29" s="1" t="s">
        <v>33</v>
      </c>
      <c r="G29" s="2">
        <v>550</v>
      </c>
    </row>
    <row r="30" spans="2:7" ht="13.5" customHeight="1">
      <c r="B30" s="1">
        <v>27</v>
      </c>
      <c r="C30" s="3">
        <v>38452</v>
      </c>
      <c r="D30" s="1" t="s">
        <v>24</v>
      </c>
      <c r="E30" s="1" t="s">
        <v>32</v>
      </c>
      <c r="G30" s="2">
        <v>300</v>
      </c>
    </row>
    <row r="31" spans="2:7" ht="13.5" customHeight="1">
      <c r="B31" s="1">
        <v>28</v>
      </c>
      <c r="C31" s="3">
        <v>38452</v>
      </c>
      <c r="D31" s="1" t="s">
        <v>31</v>
      </c>
      <c r="E31" s="1" t="s">
        <v>34</v>
      </c>
      <c r="G31" s="2">
        <v>120</v>
      </c>
    </row>
    <row r="32" spans="2:3" ht="13.5" customHeight="1">
      <c r="B32" s="1">
        <v>29</v>
      </c>
      <c r="C32" s="3">
        <v>38456</v>
      </c>
    </row>
    <row r="33" ht="13.5" customHeight="1"/>
    <row r="34" ht="13.5" customHeight="1"/>
    <row r="35" spans="3:8" s="19" customFormat="1" ht="13.5" customHeight="1">
      <c r="C35" s="21" t="s">
        <v>8</v>
      </c>
      <c r="F35" s="22"/>
      <c r="G35" s="22"/>
      <c r="H35" s="22"/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1" sqref="L11"/>
    </sheetView>
  </sheetViews>
  <sheetFormatPr defaultColWidth="9.00390625" defaultRowHeight="13.5"/>
  <cols>
    <col min="1" max="1" width="4.00390625" style="1" customWidth="1"/>
    <col min="2" max="2" width="4.125" style="1" bestFit="1" customWidth="1"/>
    <col min="3" max="3" width="9.00390625" style="1" bestFit="1" customWidth="1"/>
    <col min="4" max="4" width="14.125" style="1" bestFit="1" customWidth="1"/>
    <col min="5" max="5" width="10.125" style="1" customWidth="1"/>
    <col min="6" max="6" width="8.625" style="1" customWidth="1"/>
    <col min="7" max="8" width="8.625" style="2" customWidth="1"/>
    <col min="9" max="9" width="15.00390625" style="1" customWidth="1"/>
    <col min="10" max="16384" width="9.00390625" style="1" customWidth="1"/>
  </cols>
  <sheetData>
    <row r="2" spans="3:6" ht="18" thickBot="1">
      <c r="C2" s="72" t="s">
        <v>43</v>
      </c>
      <c r="D2" s="72"/>
      <c r="F2" s="2"/>
    </row>
    <row r="3" spans="2:9" s="64" customFormat="1" ht="17.25">
      <c r="B3" s="58" t="s">
        <v>44</v>
      </c>
      <c r="C3" s="59" t="s">
        <v>0</v>
      </c>
      <c r="D3" s="59" t="s">
        <v>1</v>
      </c>
      <c r="E3" s="59" t="s">
        <v>2</v>
      </c>
      <c r="F3" s="60" t="s">
        <v>3</v>
      </c>
      <c r="G3" s="61" t="s">
        <v>4</v>
      </c>
      <c r="H3" s="62" t="s">
        <v>5</v>
      </c>
      <c r="I3" s="63" t="s">
        <v>6</v>
      </c>
    </row>
    <row r="4" spans="2:9" ht="13.5">
      <c r="B4" s="11">
        <v>1</v>
      </c>
      <c r="C4" s="5" t="s">
        <v>7</v>
      </c>
      <c r="D4" s="5"/>
      <c r="E4" s="5"/>
      <c r="F4" s="8"/>
      <c r="G4" s="9"/>
      <c r="H4" s="9">
        <v>200000</v>
      </c>
      <c r="I4" s="12"/>
    </row>
    <row r="5" spans="2:9" ht="13.5">
      <c r="B5" s="11">
        <v>2</v>
      </c>
      <c r="C5" s="6">
        <v>38443</v>
      </c>
      <c r="D5" s="5" t="s">
        <v>9</v>
      </c>
      <c r="E5" s="5" t="s">
        <v>32</v>
      </c>
      <c r="F5" s="8"/>
      <c r="G5" s="9">
        <v>420</v>
      </c>
      <c r="H5" s="9">
        <f>H4+F5-G5</f>
        <v>199580</v>
      </c>
      <c r="I5" s="12"/>
    </row>
    <row r="6" spans="2:9" ht="13.5">
      <c r="B6" s="11">
        <v>3</v>
      </c>
      <c r="C6" s="6">
        <v>38443</v>
      </c>
      <c r="D6" s="5" t="s">
        <v>10</v>
      </c>
      <c r="E6" s="5" t="s">
        <v>33</v>
      </c>
      <c r="F6" s="8"/>
      <c r="G6" s="9">
        <v>3500</v>
      </c>
      <c r="H6" s="9">
        <f aca="true" t="shared" si="0" ref="H6:H31">H5+F6-G6</f>
        <v>196080</v>
      </c>
      <c r="I6" s="12"/>
    </row>
    <row r="7" spans="2:9" ht="13.5">
      <c r="B7" s="11">
        <v>4</v>
      </c>
      <c r="C7" s="6">
        <v>38443</v>
      </c>
      <c r="D7" s="5" t="s">
        <v>11</v>
      </c>
      <c r="E7" s="5" t="s">
        <v>34</v>
      </c>
      <c r="F7" s="8"/>
      <c r="G7" s="9">
        <v>850</v>
      </c>
      <c r="H7" s="9">
        <f t="shared" si="0"/>
        <v>195230</v>
      </c>
      <c r="I7" s="12"/>
    </row>
    <row r="8" spans="2:9" ht="14.25" thickBot="1">
      <c r="B8" s="11">
        <v>5</v>
      </c>
      <c r="C8" s="6">
        <v>38444</v>
      </c>
      <c r="D8" s="5" t="s">
        <v>12</v>
      </c>
      <c r="E8" s="5" t="s">
        <v>33</v>
      </c>
      <c r="F8" s="8"/>
      <c r="G8" s="9">
        <v>255</v>
      </c>
      <c r="H8" s="9">
        <f t="shared" si="0"/>
        <v>194975</v>
      </c>
      <c r="I8" s="12"/>
    </row>
    <row r="9" spans="2:12" ht="13.5">
      <c r="B9" s="11">
        <v>6</v>
      </c>
      <c r="C9" s="6">
        <v>38444</v>
      </c>
      <c r="D9" s="5" t="s">
        <v>13</v>
      </c>
      <c r="E9" s="5" t="s">
        <v>35</v>
      </c>
      <c r="F9" s="8"/>
      <c r="G9" s="9">
        <v>120000</v>
      </c>
      <c r="H9" s="9">
        <f t="shared" si="0"/>
        <v>74975</v>
      </c>
      <c r="I9" s="12"/>
      <c r="K9" s="73" t="s">
        <v>55</v>
      </c>
      <c r="L9" s="74"/>
    </row>
    <row r="10" spans="2:12" ht="13.5">
      <c r="B10" s="11">
        <v>7</v>
      </c>
      <c r="C10" s="6">
        <v>38444</v>
      </c>
      <c r="D10" s="5" t="s">
        <v>14</v>
      </c>
      <c r="E10" s="5" t="s">
        <v>32</v>
      </c>
      <c r="F10" s="8"/>
      <c r="G10" s="9">
        <v>10000</v>
      </c>
      <c r="H10" s="9">
        <f t="shared" si="0"/>
        <v>64975</v>
      </c>
      <c r="I10" s="12"/>
      <c r="K10" s="11" t="s">
        <v>45</v>
      </c>
      <c r="L10" s="25">
        <f>SUMIF($E$5:$E$34,K10,$G$5:$G$34)</f>
        <v>17489</v>
      </c>
    </row>
    <row r="11" spans="2:12" ht="13.5">
      <c r="B11" s="11">
        <v>8</v>
      </c>
      <c r="C11" s="6">
        <v>38445</v>
      </c>
      <c r="D11" s="5" t="s">
        <v>15</v>
      </c>
      <c r="E11" s="5" t="s">
        <v>33</v>
      </c>
      <c r="F11" s="8"/>
      <c r="G11" s="9">
        <v>554</v>
      </c>
      <c r="H11" s="9">
        <f t="shared" si="0"/>
        <v>64421</v>
      </c>
      <c r="I11" s="12"/>
      <c r="K11" s="11" t="s">
        <v>47</v>
      </c>
      <c r="L11" s="25">
        <f aca="true" t="shared" si="1" ref="L11:L18">SUMIF($E$5:$E$34,K11,$G$5:$G$34)</f>
        <v>12640</v>
      </c>
    </row>
    <row r="12" spans="2:12" ht="13.5">
      <c r="B12" s="11">
        <v>9</v>
      </c>
      <c r="C12" s="6">
        <v>38446</v>
      </c>
      <c r="D12" s="5" t="s">
        <v>16</v>
      </c>
      <c r="E12" s="5" t="s">
        <v>36</v>
      </c>
      <c r="F12" s="8"/>
      <c r="G12" s="9">
        <v>1200</v>
      </c>
      <c r="H12" s="9">
        <f t="shared" si="0"/>
        <v>63221</v>
      </c>
      <c r="I12" s="12"/>
      <c r="K12" s="11" t="s">
        <v>46</v>
      </c>
      <c r="L12" s="25">
        <f t="shared" si="1"/>
        <v>2370</v>
      </c>
    </row>
    <row r="13" spans="2:12" ht="13.5">
      <c r="B13" s="11">
        <v>10</v>
      </c>
      <c r="C13" s="6">
        <v>38446</v>
      </c>
      <c r="D13" s="5" t="s">
        <v>17</v>
      </c>
      <c r="E13" s="5" t="s">
        <v>37</v>
      </c>
      <c r="F13" s="8"/>
      <c r="G13" s="9">
        <v>1250</v>
      </c>
      <c r="H13" s="9">
        <f t="shared" si="0"/>
        <v>61971</v>
      </c>
      <c r="I13" s="12"/>
      <c r="K13" s="26" t="s">
        <v>48</v>
      </c>
      <c r="L13" s="25">
        <f t="shared" si="1"/>
        <v>1200</v>
      </c>
    </row>
    <row r="14" spans="2:12" ht="13.5">
      <c r="B14" s="11">
        <v>11</v>
      </c>
      <c r="C14" s="6">
        <v>38446</v>
      </c>
      <c r="D14" s="5" t="s">
        <v>18</v>
      </c>
      <c r="E14" s="5" t="s">
        <v>32</v>
      </c>
      <c r="F14" s="8"/>
      <c r="G14" s="9">
        <v>420</v>
      </c>
      <c r="H14" s="9">
        <f t="shared" si="0"/>
        <v>61551</v>
      </c>
      <c r="I14" s="12"/>
      <c r="K14" s="26" t="s">
        <v>50</v>
      </c>
      <c r="L14" s="25">
        <f t="shared" si="1"/>
        <v>1510</v>
      </c>
    </row>
    <row r="15" spans="2:12" ht="13.5">
      <c r="B15" s="11">
        <v>12</v>
      </c>
      <c r="C15" s="6">
        <v>38446</v>
      </c>
      <c r="D15" s="5" t="s">
        <v>19</v>
      </c>
      <c r="E15" s="5" t="s">
        <v>33</v>
      </c>
      <c r="F15" s="8"/>
      <c r="G15" s="9">
        <v>750</v>
      </c>
      <c r="H15" s="9">
        <f t="shared" si="0"/>
        <v>60801</v>
      </c>
      <c r="I15" s="12"/>
      <c r="K15" s="26" t="s">
        <v>49</v>
      </c>
      <c r="L15" s="25">
        <f t="shared" si="1"/>
        <v>1250</v>
      </c>
    </row>
    <row r="16" spans="2:12" ht="13.5">
      <c r="B16" s="11">
        <v>13</v>
      </c>
      <c r="C16" s="6">
        <v>38447</v>
      </c>
      <c r="D16" s="5" t="s">
        <v>20</v>
      </c>
      <c r="E16" s="5" t="s">
        <v>33</v>
      </c>
      <c r="F16" s="8"/>
      <c r="G16" s="9">
        <v>1330</v>
      </c>
      <c r="H16" s="9">
        <f t="shared" si="0"/>
        <v>59471</v>
      </c>
      <c r="I16" s="12"/>
      <c r="K16" s="26" t="s">
        <v>52</v>
      </c>
      <c r="L16" s="25">
        <f t="shared" si="1"/>
        <v>1100</v>
      </c>
    </row>
    <row r="17" spans="2:12" ht="13.5">
      <c r="B17" s="11">
        <v>14</v>
      </c>
      <c r="C17" s="6">
        <v>38447</v>
      </c>
      <c r="D17" s="5" t="s">
        <v>21</v>
      </c>
      <c r="E17" s="5" t="s">
        <v>34</v>
      </c>
      <c r="F17" s="8"/>
      <c r="G17" s="9">
        <v>70</v>
      </c>
      <c r="H17" s="9">
        <f t="shared" si="0"/>
        <v>59401</v>
      </c>
      <c r="I17" s="12"/>
      <c r="K17" s="26" t="s">
        <v>54</v>
      </c>
      <c r="L17" s="25">
        <f t="shared" si="1"/>
        <v>5000</v>
      </c>
    </row>
    <row r="18" spans="2:12" ht="13.5">
      <c r="B18" s="11">
        <v>15</v>
      </c>
      <c r="C18" s="6">
        <v>38447</v>
      </c>
      <c r="D18" s="5" t="s">
        <v>22</v>
      </c>
      <c r="E18" s="5" t="s">
        <v>38</v>
      </c>
      <c r="F18" s="8"/>
      <c r="G18" s="9">
        <v>1100</v>
      </c>
      <c r="H18" s="9">
        <f t="shared" si="0"/>
        <v>58301</v>
      </c>
      <c r="I18" s="12"/>
      <c r="K18" s="26" t="s">
        <v>51</v>
      </c>
      <c r="L18" s="25">
        <f t="shared" si="1"/>
        <v>120000</v>
      </c>
    </row>
    <row r="19" spans="2:12" ht="13.5">
      <c r="B19" s="11">
        <v>16</v>
      </c>
      <c r="C19" s="6">
        <v>38447</v>
      </c>
      <c r="D19" s="5" t="s">
        <v>23</v>
      </c>
      <c r="E19" s="5" t="s">
        <v>33</v>
      </c>
      <c r="F19" s="8"/>
      <c r="G19" s="9">
        <v>7000</v>
      </c>
      <c r="H19" s="9">
        <f t="shared" si="0"/>
        <v>51301</v>
      </c>
      <c r="I19" s="12"/>
      <c r="K19" s="11"/>
      <c r="L19" s="25"/>
    </row>
    <row r="20" spans="2:12" ht="14.25" thickBot="1">
      <c r="B20" s="11">
        <v>17</v>
      </c>
      <c r="C20" s="6">
        <v>38449</v>
      </c>
      <c r="D20" s="5" t="s">
        <v>24</v>
      </c>
      <c r="E20" s="5" t="s">
        <v>32</v>
      </c>
      <c r="F20" s="8"/>
      <c r="G20" s="9">
        <v>1080</v>
      </c>
      <c r="H20" s="9">
        <f t="shared" si="0"/>
        <v>50221</v>
      </c>
      <c r="I20" s="12"/>
      <c r="K20" s="27" t="s">
        <v>53</v>
      </c>
      <c r="L20" s="28">
        <f>SUM(L10:L19)</f>
        <v>162559</v>
      </c>
    </row>
    <row r="21" spans="2:12" ht="13.5">
      <c r="B21" s="11">
        <v>18</v>
      </c>
      <c r="C21" s="6">
        <v>38449</v>
      </c>
      <c r="D21" s="5" t="s">
        <v>25</v>
      </c>
      <c r="E21" s="5" t="s">
        <v>39</v>
      </c>
      <c r="F21" s="8"/>
      <c r="G21" s="9">
        <v>760</v>
      </c>
      <c r="H21" s="9">
        <f t="shared" si="0"/>
        <v>49461</v>
      </c>
      <c r="I21" s="12"/>
      <c r="L21" s="24"/>
    </row>
    <row r="22" spans="2:12" ht="13.5">
      <c r="B22" s="11">
        <v>19</v>
      </c>
      <c r="C22" s="6">
        <v>38449</v>
      </c>
      <c r="D22" s="5" t="s">
        <v>26</v>
      </c>
      <c r="E22" s="5" t="s">
        <v>33</v>
      </c>
      <c r="F22" s="8"/>
      <c r="G22" s="9">
        <v>1350</v>
      </c>
      <c r="H22" s="9">
        <f t="shared" si="0"/>
        <v>48111</v>
      </c>
      <c r="I22" s="12"/>
      <c r="L22" s="24"/>
    </row>
    <row r="23" spans="2:9" ht="13.5">
      <c r="B23" s="11">
        <v>20</v>
      </c>
      <c r="C23" s="6">
        <v>38450</v>
      </c>
      <c r="D23" s="5" t="s">
        <v>27</v>
      </c>
      <c r="E23" s="5" t="s">
        <v>40</v>
      </c>
      <c r="F23" s="8"/>
      <c r="G23" s="9">
        <v>5000</v>
      </c>
      <c r="H23" s="9">
        <f t="shared" si="0"/>
        <v>43111</v>
      </c>
      <c r="I23" s="12"/>
    </row>
    <row r="24" spans="2:9" ht="13.5">
      <c r="B24" s="11">
        <v>21</v>
      </c>
      <c r="C24" s="6">
        <v>38450</v>
      </c>
      <c r="D24" s="5" t="s">
        <v>26</v>
      </c>
      <c r="E24" s="5" t="s">
        <v>33</v>
      </c>
      <c r="F24" s="8"/>
      <c r="G24" s="9">
        <v>2200</v>
      </c>
      <c r="H24" s="9">
        <f t="shared" si="0"/>
        <v>40911</v>
      </c>
      <c r="I24" s="12"/>
    </row>
    <row r="25" spans="2:9" ht="13.5">
      <c r="B25" s="11">
        <v>22</v>
      </c>
      <c r="C25" s="6">
        <v>38451</v>
      </c>
      <c r="D25" s="5" t="s">
        <v>9</v>
      </c>
      <c r="E25" s="5" t="s">
        <v>32</v>
      </c>
      <c r="F25" s="8"/>
      <c r="G25" s="9">
        <v>420</v>
      </c>
      <c r="H25" s="9">
        <f t="shared" si="0"/>
        <v>40491</v>
      </c>
      <c r="I25" s="12"/>
    </row>
    <row r="26" spans="2:9" ht="13.5">
      <c r="B26" s="11">
        <v>23</v>
      </c>
      <c r="C26" s="6">
        <v>38451</v>
      </c>
      <c r="D26" s="5" t="s">
        <v>28</v>
      </c>
      <c r="E26" s="5" t="s">
        <v>34</v>
      </c>
      <c r="F26" s="8"/>
      <c r="G26" s="9">
        <v>1330</v>
      </c>
      <c r="H26" s="9">
        <f t="shared" si="0"/>
        <v>39161</v>
      </c>
      <c r="I26" s="12"/>
    </row>
    <row r="27" spans="2:9" ht="13.5">
      <c r="B27" s="11">
        <v>24</v>
      </c>
      <c r="C27" s="6">
        <v>38451</v>
      </c>
      <c r="D27" s="5" t="s">
        <v>29</v>
      </c>
      <c r="E27" s="5" t="s">
        <v>39</v>
      </c>
      <c r="F27" s="8"/>
      <c r="G27" s="9">
        <v>750</v>
      </c>
      <c r="H27" s="9">
        <f t="shared" si="0"/>
        <v>38411</v>
      </c>
      <c r="I27" s="12"/>
    </row>
    <row r="28" spans="2:9" ht="13.5">
      <c r="B28" s="11">
        <v>25</v>
      </c>
      <c r="C28" s="6">
        <v>38452</v>
      </c>
      <c r="D28" s="7" t="s">
        <v>42</v>
      </c>
      <c r="E28" s="5"/>
      <c r="F28" s="8">
        <v>8000</v>
      </c>
      <c r="G28" s="9"/>
      <c r="H28" s="9">
        <f t="shared" si="0"/>
        <v>46411</v>
      </c>
      <c r="I28" s="12"/>
    </row>
    <row r="29" spans="2:9" ht="13.5">
      <c r="B29" s="11">
        <v>26</v>
      </c>
      <c r="C29" s="6">
        <v>38452</v>
      </c>
      <c r="D29" s="5" t="s">
        <v>30</v>
      </c>
      <c r="E29" s="5" t="s">
        <v>33</v>
      </c>
      <c r="F29" s="8"/>
      <c r="G29" s="9">
        <v>550</v>
      </c>
      <c r="H29" s="9">
        <f t="shared" si="0"/>
        <v>45861</v>
      </c>
      <c r="I29" s="12"/>
    </row>
    <row r="30" spans="2:9" ht="13.5">
      <c r="B30" s="11">
        <v>27</v>
      </c>
      <c r="C30" s="6">
        <v>38452</v>
      </c>
      <c r="D30" s="5" t="s">
        <v>24</v>
      </c>
      <c r="E30" s="5" t="s">
        <v>32</v>
      </c>
      <c r="F30" s="8"/>
      <c r="G30" s="9">
        <v>300</v>
      </c>
      <c r="H30" s="9">
        <f t="shared" si="0"/>
        <v>45561</v>
      </c>
      <c r="I30" s="12"/>
    </row>
    <row r="31" spans="2:9" ht="13.5">
      <c r="B31" s="11">
        <v>28</v>
      </c>
      <c r="C31" s="6">
        <v>38452</v>
      </c>
      <c r="D31" s="5" t="s">
        <v>31</v>
      </c>
      <c r="E31" s="5" t="s">
        <v>34</v>
      </c>
      <c r="F31" s="8"/>
      <c r="G31" s="9">
        <v>120</v>
      </c>
      <c r="H31" s="9">
        <f t="shared" si="0"/>
        <v>45441</v>
      </c>
      <c r="I31" s="12"/>
    </row>
    <row r="32" spans="2:9" ht="13.5">
      <c r="B32" s="11"/>
      <c r="C32" s="6"/>
      <c r="D32" s="5"/>
      <c r="E32" s="5"/>
      <c r="F32" s="8"/>
      <c r="G32" s="9"/>
      <c r="H32" s="9"/>
      <c r="I32" s="12"/>
    </row>
    <row r="33" spans="2:9" ht="13.5">
      <c r="B33" s="11"/>
      <c r="C33" s="5"/>
      <c r="D33" s="5"/>
      <c r="E33" s="5"/>
      <c r="F33" s="8"/>
      <c r="G33" s="9"/>
      <c r="H33" s="9"/>
      <c r="I33" s="12"/>
    </row>
    <row r="34" spans="2:9" ht="13.5">
      <c r="B34" s="11"/>
      <c r="C34" s="5"/>
      <c r="D34" s="5"/>
      <c r="E34" s="5"/>
      <c r="F34" s="8"/>
      <c r="G34" s="9"/>
      <c r="H34" s="9"/>
      <c r="I34" s="12"/>
    </row>
    <row r="35" spans="2:9" ht="14.25" thickBot="1">
      <c r="B35" s="13"/>
      <c r="C35" s="14" t="s">
        <v>8</v>
      </c>
      <c r="D35" s="15"/>
      <c r="E35" s="15"/>
      <c r="F35" s="16">
        <f>SUM(F4:F34)</f>
        <v>8000</v>
      </c>
      <c r="G35" s="16">
        <f>SUM(G5:G34)</f>
        <v>162559</v>
      </c>
      <c r="H35" s="17"/>
      <c r="I35" s="18"/>
    </row>
  </sheetData>
  <sheetProtection/>
  <mergeCells count="2">
    <mergeCell ref="C2:D2"/>
    <mergeCell ref="K9:L9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3">
      <selection activeCell="I30" sqref="I30"/>
    </sheetView>
  </sheetViews>
  <sheetFormatPr defaultColWidth="9.00390625" defaultRowHeight="13.5"/>
  <cols>
    <col min="2" max="14" width="8.125" style="0" customWidth="1"/>
    <col min="15" max="15" width="8.25390625" style="0" bestFit="1" customWidth="1"/>
  </cols>
  <sheetData>
    <row r="2" spans="5:13" ht="21">
      <c r="E2" s="39" t="s">
        <v>61</v>
      </c>
      <c r="J2" t="s">
        <v>64</v>
      </c>
      <c r="K2" s="40">
        <v>170</v>
      </c>
      <c r="L2" t="s">
        <v>65</v>
      </c>
      <c r="M2" s="44">
        <f>22*K2*K2/10000</f>
        <v>63.58</v>
      </c>
    </row>
    <row r="3" ht="14.25" thickBot="1"/>
    <row r="4" spans="2:15" ht="14.25" thickBot="1">
      <c r="B4" s="36" t="s">
        <v>62</v>
      </c>
      <c r="C4" s="37">
        <v>41275</v>
      </c>
      <c r="D4" s="37">
        <v>41306</v>
      </c>
      <c r="E4" s="37">
        <v>41334</v>
      </c>
      <c r="F4" s="37">
        <v>41365</v>
      </c>
      <c r="G4" s="37">
        <v>41395</v>
      </c>
      <c r="H4" s="37">
        <v>41409</v>
      </c>
      <c r="I4" s="37">
        <v>41426</v>
      </c>
      <c r="J4" s="37">
        <v>41456</v>
      </c>
      <c r="K4" s="37">
        <v>41487</v>
      </c>
      <c r="L4" s="37">
        <v>41518</v>
      </c>
      <c r="M4" s="37">
        <v>41548</v>
      </c>
      <c r="N4" s="37">
        <v>41579</v>
      </c>
      <c r="O4" s="38">
        <v>41609</v>
      </c>
    </row>
    <row r="5" spans="2:15" ht="14.25" thickTop="1">
      <c r="B5" s="33" t="s">
        <v>56</v>
      </c>
      <c r="C5" s="34">
        <v>75</v>
      </c>
      <c r="D5" s="34">
        <v>73</v>
      </c>
      <c r="E5" s="34">
        <v>70.1</v>
      </c>
      <c r="F5" s="34">
        <v>70.3</v>
      </c>
      <c r="G5" s="34">
        <v>69.8</v>
      </c>
      <c r="H5" s="34">
        <v>71</v>
      </c>
      <c r="I5" s="34">
        <v>70</v>
      </c>
      <c r="J5" s="34">
        <v>69.5</v>
      </c>
      <c r="K5" s="34">
        <v>70.1</v>
      </c>
      <c r="L5" s="34">
        <v>71</v>
      </c>
      <c r="M5" s="34">
        <v>71.2</v>
      </c>
      <c r="N5" s="34">
        <v>70.1</v>
      </c>
      <c r="O5" s="35">
        <v>72</v>
      </c>
    </row>
    <row r="6" spans="2:15" ht="13.5">
      <c r="B6" s="33" t="s">
        <v>63</v>
      </c>
      <c r="C6" s="41">
        <f aca="true" t="shared" si="0" ref="C6:H6">C5/($K$2*$K$2/10000)</f>
        <v>25.951557093425606</v>
      </c>
      <c r="D6" s="41">
        <f t="shared" si="0"/>
        <v>25.259515570934255</v>
      </c>
      <c r="E6" s="41">
        <f t="shared" si="0"/>
        <v>24.256055363321796</v>
      </c>
      <c r="F6" s="41">
        <f t="shared" si="0"/>
        <v>24.32525951557093</v>
      </c>
      <c r="G6" s="41">
        <f t="shared" si="0"/>
        <v>24.152249134948097</v>
      </c>
      <c r="H6" s="41">
        <f t="shared" si="0"/>
        <v>24.567474048442907</v>
      </c>
      <c r="I6" s="41">
        <f>I5/($K$2*$K$2/10000)</f>
        <v>24.22145328719723</v>
      </c>
      <c r="J6" s="41">
        <f aca="true" t="shared" si="1" ref="J6:O6">J5/($K$2*$K$2/10000)</f>
        <v>24.048442906574394</v>
      </c>
      <c r="K6" s="41">
        <f t="shared" si="1"/>
        <v>24.256055363321796</v>
      </c>
      <c r="L6" s="41">
        <f t="shared" si="1"/>
        <v>24.567474048442907</v>
      </c>
      <c r="M6" s="41">
        <f t="shared" si="1"/>
        <v>24.636678200692042</v>
      </c>
      <c r="N6" s="41">
        <f t="shared" si="1"/>
        <v>24.256055363321796</v>
      </c>
      <c r="O6" s="41">
        <f t="shared" si="1"/>
        <v>24.91349480968858</v>
      </c>
    </row>
    <row r="7" spans="2:15" ht="13.5">
      <c r="B7" s="11" t="s">
        <v>57</v>
      </c>
      <c r="C7" s="5">
        <v>24</v>
      </c>
      <c r="D7" s="5">
        <v>22</v>
      </c>
      <c r="E7" s="5">
        <v>23</v>
      </c>
      <c r="F7" s="5">
        <v>24</v>
      </c>
      <c r="G7" s="5">
        <v>23</v>
      </c>
      <c r="H7" s="5">
        <v>24</v>
      </c>
      <c r="I7" s="5">
        <v>25</v>
      </c>
      <c r="J7" s="5">
        <v>22</v>
      </c>
      <c r="K7" s="5">
        <v>24</v>
      </c>
      <c r="L7" s="5">
        <v>23</v>
      </c>
      <c r="M7" s="5">
        <v>22</v>
      </c>
      <c r="N7" s="5">
        <v>24</v>
      </c>
      <c r="O7" s="29">
        <v>23</v>
      </c>
    </row>
    <row r="8" spans="2:15" ht="13.5">
      <c r="B8" s="11" t="s">
        <v>58</v>
      </c>
      <c r="C8" s="42">
        <v>138</v>
      </c>
      <c r="D8" s="42">
        <v>132</v>
      </c>
      <c r="E8" s="42">
        <v>128</v>
      </c>
      <c r="F8" s="42">
        <v>128</v>
      </c>
      <c r="G8" s="42">
        <v>122</v>
      </c>
      <c r="H8" s="42">
        <v>127</v>
      </c>
      <c r="I8" s="42">
        <v>125</v>
      </c>
      <c r="J8" s="42">
        <v>127</v>
      </c>
      <c r="K8" s="42">
        <v>129</v>
      </c>
      <c r="L8" s="42">
        <v>125</v>
      </c>
      <c r="M8" s="42">
        <v>125</v>
      </c>
      <c r="N8" s="42">
        <v>133</v>
      </c>
      <c r="O8" s="43">
        <v>136</v>
      </c>
    </row>
    <row r="9" spans="2:15" ht="13.5">
      <c r="B9" s="11" t="s">
        <v>59</v>
      </c>
      <c r="C9" s="5">
        <v>88</v>
      </c>
      <c r="D9" s="5">
        <v>90</v>
      </c>
      <c r="E9" s="5">
        <v>88</v>
      </c>
      <c r="F9" s="5">
        <v>86</v>
      </c>
      <c r="G9" s="5">
        <v>85</v>
      </c>
      <c r="H9" s="5">
        <v>86</v>
      </c>
      <c r="I9" s="5">
        <v>84</v>
      </c>
      <c r="J9" s="5">
        <v>87</v>
      </c>
      <c r="K9" s="5">
        <v>82</v>
      </c>
      <c r="L9" s="5">
        <v>83</v>
      </c>
      <c r="M9" s="5">
        <v>84</v>
      </c>
      <c r="N9" s="5">
        <v>82</v>
      </c>
      <c r="O9" s="29">
        <v>91</v>
      </c>
    </row>
    <row r="10" spans="2:15" ht="14.25" thickBot="1">
      <c r="B10" s="30" t="s">
        <v>60</v>
      </c>
      <c r="C10" s="31">
        <v>3000</v>
      </c>
      <c r="D10" s="31">
        <v>1000</v>
      </c>
      <c r="E10" s="31">
        <v>1200</v>
      </c>
      <c r="F10" s="31">
        <v>1500</v>
      </c>
      <c r="G10" s="31">
        <v>3500</v>
      </c>
      <c r="H10" s="31">
        <v>2800</v>
      </c>
      <c r="I10" s="31">
        <v>1200</v>
      </c>
      <c r="J10" s="31">
        <v>1000</v>
      </c>
      <c r="K10" s="31">
        <v>3000</v>
      </c>
      <c r="L10" s="31">
        <v>1500</v>
      </c>
      <c r="M10" s="31">
        <v>1000</v>
      </c>
      <c r="N10" s="31">
        <v>1200</v>
      </c>
      <c r="O10" s="32">
        <v>3000</v>
      </c>
    </row>
  </sheetData>
  <sheetProtection/>
  <conditionalFormatting sqref="C6:O6">
    <cfRule type="cellIs" priority="1" dxfId="11" operator="between">
      <formula>16</formula>
      <formula>25</formula>
    </cfRule>
    <cfRule type="cellIs" priority="2" dxfId="9" operator="between">
      <formula>25</formula>
      <formula>30</formula>
    </cfRule>
    <cfRule type="cellIs" priority="3" dxfId="12" operator="greaterThan">
      <formula>30</formula>
    </cfRule>
  </conditionalFormatting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20"/>
  <sheetViews>
    <sheetView zoomScalePageLayoutView="0" workbookViewId="0" topLeftCell="A1">
      <selection activeCell="K13" sqref="K13"/>
    </sheetView>
  </sheetViews>
  <sheetFormatPr defaultColWidth="9.00390625" defaultRowHeight="13.5"/>
  <cols>
    <col min="2" max="2" width="10.25390625" style="0" bestFit="1" customWidth="1"/>
    <col min="3" max="3" width="7.125" style="0" customWidth="1"/>
    <col min="4" max="4" width="7.125" style="0" hidden="1" customWidth="1"/>
    <col min="5" max="5" width="7.125" style="0" customWidth="1"/>
    <col min="6" max="6" width="7.125" style="0" hidden="1" customWidth="1"/>
    <col min="7" max="7" width="7.125" style="0" customWidth="1"/>
    <col min="8" max="8" width="7.125" style="0" hidden="1" customWidth="1"/>
    <col min="9" max="9" width="7.125" style="0" customWidth="1"/>
    <col min="10" max="10" width="7.125" style="0" hidden="1" customWidth="1"/>
    <col min="11" max="11" width="7.125" style="0" customWidth="1"/>
    <col min="12" max="12" width="7.125" style="0" hidden="1" customWidth="1"/>
  </cols>
  <sheetData>
    <row r="3" ht="13.5">
      <c r="C3" t="s">
        <v>85</v>
      </c>
    </row>
    <row r="5" spans="2:12" ht="13.5">
      <c r="B5" s="75"/>
      <c r="C5" s="79" t="s">
        <v>118</v>
      </c>
      <c r="D5" s="80"/>
      <c r="E5" s="78" t="s">
        <v>77</v>
      </c>
      <c r="F5" s="78"/>
      <c r="G5" s="78" t="s">
        <v>75</v>
      </c>
      <c r="H5" s="78"/>
      <c r="I5" s="78" t="s">
        <v>78</v>
      </c>
      <c r="J5" s="78"/>
      <c r="K5" s="78" t="s">
        <v>76</v>
      </c>
      <c r="L5" s="78"/>
    </row>
    <row r="6" spans="2:12" ht="13.5" customHeight="1" hidden="1">
      <c r="B6" s="76"/>
      <c r="C6" s="48" t="s">
        <v>81</v>
      </c>
      <c r="D6" s="57"/>
      <c r="E6" s="48" t="s">
        <v>80</v>
      </c>
      <c r="F6" s="48" t="s">
        <v>81</v>
      </c>
      <c r="G6" s="48" t="s">
        <v>80</v>
      </c>
      <c r="H6" s="48" t="s">
        <v>81</v>
      </c>
      <c r="I6" s="48" t="s">
        <v>80</v>
      </c>
      <c r="J6" s="48" t="s">
        <v>81</v>
      </c>
      <c r="K6" s="48" t="s">
        <v>80</v>
      </c>
      <c r="L6" s="48" t="s">
        <v>81</v>
      </c>
    </row>
    <row r="7" spans="2:12" ht="13.5">
      <c r="B7" s="77"/>
      <c r="C7" s="57" t="s">
        <v>119</v>
      </c>
      <c r="D7" s="57" t="s">
        <v>120</v>
      </c>
      <c r="E7" s="57" t="s">
        <v>119</v>
      </c>
      <c r="F7" s="57" t="s">
        <v>120</v>
      </c>
      <c r="G7" s="57" t="s">
        <v>119</v>
      </c>
      <c r="H7" s="57" t="s">
        <v>120</v>
      </c>
      <c r="I7" s="57" t="s">
        <v>119</v>
      </c>
      <c r="J7" s="57" t="s">
        <v>120</v>
      </c>
      <c r="K7" s="57" t="s">
        <v>119</v>
      </c>
      <c r="L7" s="57" t="s">
        <v>120</v>
      </c>
    </row>
    <row r="8" spans="2:12" ht="13.5">
      <c r="B8" s="5" t="s">
        <v>66</v>
      </c>
      <c r="C8" s="45">
        <v>44</v>
      </c>
      <c r="D8" s="46">
        <f>ROUND(50+(C8-$C$17)/$C$18*10,1)</f>
        <v>44</v>
      </c>
      <c r="E8" s="45">
        <v>85</v>
      </c>
      <c r="F8" s="46">
        <f aca="true" t="shared" si="0" ref="F8:F16">ROUND(50+(E8-$E$17)/$E$18*10,1)</f>
        <v>57.5</v>
      </c>
      <c r="G8" s="45">
        <v>64</v>
      </c>
      <c r="H8" s="46">
        <f aca="true" t="shared" si="1" ref="H8:H16">ROUND(50+(G8-$G$17)/$G$18*10,1)</f>
        <v>41.2</v>
      </c>
      <c r="I8" s="45">
        <v>76</v>
      </c>
      <c r="J8" s="46">
        <f aca="true" t="shared" si="2" ref="J8:J16">ROUND(50+(I8-$I$17)/$I$18*10,1)</f>
        <v>52.4</v>
      </c>
      <c r="K8" s="45">
        <v>52</v>
      </c>
      <c r="L8" s="46">
        <f aca="true" t="shared" si="3" ref="L8:L16">ROUND(50+(K8-$K$17)/$K$18*10,1)</f>
        <v>29.6</v>
      </c>
    </row>
    <row r="9" spans="2:12" ht="13.5">
      <c r="B9" s="5" t="s">
        <v>67</v>
      </c>
      <c r="C9" s="45">
        <v>49</v>
      </c>
      <c r="D9" s="46">
        <f aca="true" t="shared" si="4" ref="D9:D16">ROUND(50+(C9-$C$17)/$C$18*10,1)</f>
        <v>49</v>
      </c>
      <c r="E9" s="45">
        <v>57</v>
      </c>
      <c r="F9" s="46">
        <f t="shared" si="0"/>
        <v>33.2</v>
      </c>
      <c r="G9" s="45">
        <v>97</v>
      </c>
      <c r="H9" s="46">
        <f t="shared" si="1"/>
        <v>66.7</v>
      </c>
      <c r="I9" s="45">
        <v>93</v>
      </c>
      <c r="J9" s="46">
        <f t="shared" si="2"/>
        <v>65.8</v>
      </c>
      <c r="K9" s="45">
        <v>85</v>
      </c>
      <c r="L9" s="46">
        <f t="shared" si="3"/>
        <v>60.1</v>
      </c>
    </row>
    <row r="10" spans="2:12" ht="13.5">
      <c r="B10" s="5" t="s">
        <v>68</v>
      </c>
      <c r="C10" s="45">
        <v>52</v>
      </c>
      <c r="D10" s="46">
        <f t="shared" si="4"/>
        <v>52</v>
      </c>
      <c r="E10" s="45">
        <v>72</v>
      </c>
      <c r="F10" s="46">
        <f t="shared" si="0"/>
        <v>46.2</v>
      </c>
      <c r="G10" s="45">
        <v>63</v>
      </c>
      <c r="H10" s="46">
        <f t="shared" si="1"/>
        <v>40.5</v>
      </c>
      <c r="I10" s="45">
        <v>68</v>
      </c>
      <c r="J10" s="46">
        <f t="shared" si="2"/>
        <v>46.2</v>
      </c>
      <c r="K10" s="45">
        <v>68</v>
      </c>
      <c r="L10" s="46">
        <f t="shared" si="3"/>
        <v>44.4</v>
      </c>
    </row>
    <row r="11" spans="2:12" ht="13.5">
      <c r="B11" s="5" t="s">
        <v>70</v>
      </c>
      <c r="C11" s="45">
        <v>68</v>
      </c>
      <c r="D11" s="46">
        <f t="shared" si="4"/>
        <v>68</v>
      </c>
      <c r="E11" s="45">
        <v>93</v>
      </c>
      <c r="F11" s="46">
        <f t="shared" si="0"/>
        <v>64.5</v>
      </c>
      <c r="G11" s="45">
        <v>60</v>
      </c>
      <c r="H11" s="46">
        <f t="shared" si="1"/>
        <v>38.2</v>
      </c>
      <c r="I11" s="45">
        <v>77</v>
      </c>
      <c r="J11" s="46">
        <f t="shared" si="2"/>
        <v>53.2</v>
      </c>
      <c r="K11" s="45">
        <v>67</v>
      </c>
      <c r="L11" s="46">
        <f t="shared" si="3"/>
        <v>43.4</v>
      </c>
    </row>
    <row r="12" spans="2:12" ht="13.5">
      <c r="B12" s="5" t="s">
        <v>69</v>
      </c>
      <c r="C12" s="45">
        <v>40</v>
      </c>
      <c r="D12" s="46">
        <f t="shared" si="4"/>
        <v>40</v>
      </c>
      <c r="E12" s="45">
        <v>56</v>
      </c>
      <c r="F12" s="46">
        <f t="shared" si="0"/>
        <v>32.4</v>
      </c>
      <c r="G12" s="45">
        <v>69</v>
      </c>
      <c r="H12" s="46">
        <f t="shared" si="1"/>
        <v>45.1</v>
      </c>
      <c r="I12" s="45">
        <v>67</v>
      </c>
      <c r="J12" s="46">
        <f t="shared" si="2"/>
        <v>45.4</v>
      </c>
      <c r="K12" s="45">
        <v>67</v>
      </c>
      <c r="L12" s="46">
        <f t="shared" si="3"/>
        <v>43.4</v>
      </c>
    </row>
    <row r="13" spans="2:12" ht="13.5">
      <c r="B13" s="5" t="s">
        <v>72</v>
      </c>
      <c r="C13" s="45">
        <v>50</v>
      </c>
      <c r="D13" s="46">
        <f t="shared" si="4"/>
        <v>50</v>
      </c>
      <c r="E13" s="45">
        <v>78</v>
      </c>
      <c r="F13" s="46">
        <f t="shared" si="0"/>
        <v>51.4</v>
      </c>
      <c r="G13" s="45">
        <v>70</v>
      </c>
      <c r="H13" s="46">
        <f t="shared" si="1"/>
        <v>45.9</v>
      </c>
      <c r="I13" s="45">
        <v>83</v>
      </c>
      <c r="J13" s="46">
        <f t="shared" si="2"/>
        <v>57.9</v>
      </c>
      <c r="K13" s="45">
        <v>77</v>
      </c>
      <c r="L13" s="46">
        <f t="shared" si="3"/>
        <v>52.7</v>
      </c>
    </row>
    <row r="14" spans="2:12" ht="13.5">
      <c r="B14" s="5" t="s">
        <v>71</v>
      </c>
      <c r="C14" s="45">
        <v>67</v>
      </c>
      <c r="D14" s="46">
        <f t="shared" si="4"/>
        <v>67</v>
      </c>
      <c r="E14" s="45">
        <v>82</v>
      </c>
      <c r="F14" s="46">
        <f t="shared" si="0"/>
        <v>54.9</v>
      </c>
      <c r="G14" s="45">
        <v>70</v>
      </c>
      <c r="H14" s="46">
        <f t="shared" si="1"/>
        <v>45.9</v>
      </c>
      <c r="I14" s="45">
        <v>53</v>
      </c>
      <c r="J14" s="46">
        <f t="shared" si="2"/>
        <v>34.4</v>
      </c>
      <c r="K14" s="45">
        <v>75</v>
      </c>
      <c r="L14" s="46">
        <f t="shared" si="3"/>
        <v>50.8</v>
      </c>
    </row>
    <row r="15" spans="2:12" ht="13.5">
      <c r="B15" s="5" t="s">
        <v>73</v>
      </c>
      <c r="C15" s="45">
        <v>45</v>
      </c>
      <c r="D15" s="46">
        <f t="shared" si="4"/>
        <v>45</v>
      </c>
      <c r="E15" s="45">
        <v>88</v>
      </c>
      <c r="F15" s="46">
        <f t="shared" si="0"/>
        <v>60.1</v>
      </c>
      <c r="G15" s="45">
        <v>91</v>
      </c>
      <c r="H15" s="46">
        <f t="shared" si="1"/>
        <v>62.1</v>
      </c>
      <c r="I15" s="45">
        <v>87</v>
      </c>
      <c r="J15" s="46">
        <f t="shared" si="2"/>
        <v>61.1</v>
      </c>
      <c r="K15" s="45">
        <v>84</v>
      </c>
      <c r="L15" s="46">
        <f t="shared" si="3"/>
        <v>59.1</v>
      </c>
    </row>
    <row r="16" spans="2:12" ht="13.5">
      <c r="B16" s="5" t="s">
        <v>74</v>
      </c>
      <c r="C16" s="45">
        <v>35</v>
      </c>
      <c r="D16" s="46">
        <f t="shared" si="4"/>
        <v>35</v>
      </c>
      <c r="E16" s="45">
        <v>76</v>
      </c>
      <c r="F16" s="46">
        <f t="shared" si="0"/>
        <v>49.7</v>
      </c>
      <c r="G16" s="45">
        <v>94</v>
      </c>
      <c r="H16" s="46">
        <f t="shared" si="1"/>
        <v>64.4</v>
      </c>
      <c r="I16" s="45">
        <v>52</v>
      </c>
      <c r="J16" s="46">
        <f t="shared" si="2"/>
        <v>33.6</v>
      </c>
      <c r="K16" s="45">
        <v>92</v>
      </c>
      <c r="L16" s="46">
        <f t="shared" si="3"/>
        <v>66.5</v>
      </c>
    </row>
    <row r="17" spans="2:12" ht="13.5">
      <c r="B17" s="5" t="s">
        <v>79</v>
      </c>
      <c r="C17" s="47">
        <f aca="true" t="shared" si="5" ref="C17:L17">AVERAGE(C8:C16)</f>
        <v>50</v>
      </c>
      <c r="D17" s="46">
        <f>ROUND(50+(C17-$C$17)/$C$18*10,1)</f>
        <v>50</v>
      </c>
      <c r="E17" s="47">
        <f t="shared" si="5"/>
        <v>76.33333333333333</v>
      </c>
      <c r="F17" s="47">
        <f t="shared" si="5"/>
        <v>49.98888888888889</v>
      </c>
      <c r="G17" s="47">
        <f t="shared" si="5"/>
        <v>75.33333333333333</v>
      </c>
      <c r="H17" s="47">
        <f t="shared" si="5"/>
        <v>50</v>
      </c>
      <c r="I17" s="47">
        <f t="shared" si="5"/>
        <v>72.88888888888889</v>
      </c>
      <c r="J17" s="47">
        <f t="shared" si="5"/>
        <v>49.99999999999999</v>
      </c>
      <c r="K17" s="47">
        <f t="shared" si="5"/>
        <v>74.11111111111111</v>
      </c>
      <c r="L17" s="47">
        <f t="shared" si="5"/>
        <v>50.00000000000001</v>
      </c>
    </row>
    <row r="18" spans="2:12" ht="13.5">
      <c r="B18" s="5" t="s">
        <v>82</v>
      </c>
      <c r="C18" s="47">
        <f>_xlfn.STDEV.P(C8:C17)</f>
        <v>10.019980039900279</v>
      </c>
      <c r="D18" s="47"/>
      <c r="E18" s="47">
        <f>_xlfn.STDEV.P(E8:E17)</f>
        <v>11.532562594670745</v>
      </c>
      <c r="F18" s="47"/>
      <c r="G18" s="47">
        <f>_xlfn.STDEV.P(G8:G17)</f>
        <v>12.946041866145807</v>
      </c>
      <c r="H18" s="47"/>
      <c r="I18" s="47">
        <f>_xlfn.STDEV.P(I8:I17)</f>
        <v>12.739265633814517</v>
      </c>
      <c r="J18" s="47"/>
      <c r="K18" s="47">
        <f>_xlfn.STDEV.P(K8:K17)</f>
        <v>10.829999487021684</v>
      </c>
      <c r="L18" s="47"/>
    </row>
    <row r="19" spans="2:12" ht="13.5">
      <c r="B19" s="7" t="s">
        <v>83</v>
      </c>
      <c r="C19" s="45">
        <f>MAX(C8:C16)</f>
        <v>68</v>
      </c>
      <c r="D19" s="5"/>
      <c r="E19" s="45">
        <f>MAX(E8:E16)</f>
        <v>93</v>
      </c>
      <c r="F19" s="5"/>
      <c r="G19" s="45">
        <f>MAX(G8:G16)</f>
        <v>97</v>
      </c>
      <c r="H19" s="46"/>
      <c r="I19" s="45">
        <f>MAX(I8:I16)</f>
        <v>93</v>
      </c>
      <c r="J19" s="5"/>
      <c r="K19" s="45">
        <f>MAX(K8:K16)</f>
        <v>92</v>
      </c>
      <c r="L19" s="5"/>
    </row>
    <row r="20" spans="2:12" ht="13.5">
      <c r="B20" s="7" t="s">
        <v>84</v>
      </c>
      <c r="C20" s="45">
        <f>MIN(C8:C16)</f>
        <v>35</v>
      </c>
      <c r="D20" s="5"/>
      <c r="E20" s="45">
        <f>MIN(E8:E16)</f>
        <v>56</v>
      </c>
      <c r="F20" s="5"/>
      <c r="G20" s="45">
        <f>MIN(G8:G16)</f>
        <v>60</v>
      </c>
      <c r="H20" s="5"/>
      <c r="I20" s="45">
        <f>MIN(I8:I16)</f>
        <v>52</v>
      </c>
      <c r="J20" s="5"/>
      <c r="K20" s="45">
        <f>MIN(K8:K16)</f>
        <v>52</v>
      </c>
      <c r="L20" s="5"/>
    </row>
  </sheetData>
  <sheetProtection/>
  <mergeCells count="6">
    <mergeCell ref="B5:B7"/>
    <mergeCell ref="K5:L5"/>
    <mergeCell ref="E5:F5"/>
    <mergeCell ref="G5:H5"/>
    <mergeCell ref="I5:J5"/>
    <mergeCell ref="C5:D5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F3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9.00390625" style="65" customWidth="1"/>
    <col min="2" max="3" width="5.25390625" style="65" bestFit="1" customWidth="1"/>
    <col min="4" max="4" width="19.75390625" style="65" customWidth="1"/>
    <col min="5" max="5" width="18.25390625" style="65" customWidth="1"/>
    <col min="6" max="16384" width="9.00390625" style="65" customWidth="1"/>
  </cols>
  <sheetData>
    <row r="4" spans="2:6" ht="13.5">
      <c r="B4" s="81">
        <v>41609</v>
      </c>
      <c r="C4" s="81"/>
      <c r="D4" s="82"/>
      <c r="E4" s="83"/>
      <c r="F4" s="84"/>
    </row>
    <row r="5" spans="2:6" ht="13.5">
      <c r="B5" s="81"/>
      <c r="C5" s="81"/>
      <c r="D5" s="82"/>
      <c r="E5" s="83"/>
      <c r="F5" s="84"/>
    </row>
    <row r="6" spans="2:5" ht="13.5">
      <c r="B6" s="66" t="s">
        <v>121</v>
      </c>
      <c r="C6" s="66" t="s">
        <v>122</v>
      </c>
      <c r="D6" s="66"/>
      <c r="E6" s="66"/>
    </row>
    <row r="7" spans="2:5" ht="13.5">
      <c r="B7" s="67">
        <v>40817</v>
      </c>
      <c r="C7" s="68">
        <f aca="true" t="shared" si="0" ref="C7:C37">WEEKDAY(B7)</f>
        <v>7</v>
      </c>
      <c r="D7" s="66"/>
      <c r="E7" s="66"/>
    </row>
    <row r="8" spans="2:5" ht="13.5">
      <c r="B8" s="67">
        <f>B7+1</f>
        <v>40818</v>
      </c>
      <c r="C8" s="68">
        <f t="shared" si="0"/>
        <v>1</v>
      </c>
      <c r="D8" s="66"/>
      <c r="E8" s="66"/>
    </row>
    <row r="9" spans="2:5" ht="13.5">
      <c r="B9" s="67">
        <f aca="true" t="shared" si="1" ref="B9:B37">B8+1</f>
        <v>40819</v>
      </c>
      <c r="C9" s="68">
        <f t="shared" si="0"/>
        <v>2</v>
      </c>
      <c r="D9" s="66"/>
      <c r="E9" s="66"/>
    </row>
    <row r="10" spans="2:5" ht="13.5">
      <c r="B10" s="67">
        <f t="shared" si="1"/>
        <v>40820</v>
      </c>
      <c r="C10" s="68">
        <f t="shared" si="0"/>
        <v>3</v>
      </c>
      <c r="D10" s="66"/>
      <c r="E10" s="66"/>
    </row>
    <row r="11" spans="2:5" ht="13.5">
      <c r="B11" s="67">
        <f t="shared" si="1"/>
        <v>40821</v>
      </c>
      <c r="C11" s="68">
        <f t="shared" si="0"/>
        <v>4</v>
      </c>
      <c r="D11" s="66"/>
      <c r="E11" s="66"/>
    </row>
    <row r="12" spans="2:5" ht="13.5">
      <c r="B12" s="67">
        <f t="shared" si="1"/>
        <v>40822</v>
      </c>
      <c r="C12" s="68">
        <f t="shared" si="0"/>
        <v>5</v>
      </c>
      <c r="D12" s="66"/>
      <c r="E12" s="66"/>
    </row>
    <row r="13" spans="2:5" ht="13.5">
      <c r="B13" s="67">
        <f t="shared" si="1"/>
        <v>40823</v>
      </c>
      <c r="C13" s="68">
        <f t="shared" si="0"/>
        <v>6</v>
      </c>
      <c r="D13" s="66"/>
      <c r="E13" s="66"/>
    </row>
    <row r="14" spans="2:5" ht="13.5">
      <c r="B14" s="67">
        <f t="shared" si="1"/>
        <v>40824</v>
      </c>
      <c r="C14" s="68">
        <f t="shared" si="0"/>
        <v>7</v>
      </c>
      <c r="D14" s="66"/>
      <c r="E14" s="66"/>
    </row>
    <row r="15" spans="2:5" ht="13.5">
      <c r="B15" s="67">
        <f t="shared" si="1"/>
        <v>40825</v>
      </c>
      <c r="C15" s="68">
        <f t="shared" si="0"/>
        <v>1</v>
      </c>
      <c r="D15" s="66"/>
      <c r="E15" s="66"/>
    </row>
    <row r="16" spans="2:5" ht="13.5">
      <c r="B16" s="67">
        <f t="shared" si="1"/>
        <v>40826</v>
      </c>
      <c r="C16" s="68">
        <f t="shared" si="0"/>
        <v>2</v>
      </c>
      <c r="D16" s="66"/>
      <c r="E16" s="66"/>
    </row>
    <row r="17" spans="2:5" ht="13.5">
      <c r="B17" s="67">
        <f t="shared" si="1"/>
        <v>40827</v>
      </c>
      <c r="C17" s="68">
        <f t="shared" si="0"/>
        <v>3</v>
      </c>
      <c r="D17" s="66"/>
      <c r="E17" s="66"/>
    </row>
    <row r="18" spans="2:5" ht="13.5">
      <c r="B18" s="67">
        <f t="shared" si="1"/>
        <v>40828</v>
      </c>
      <c r="C18" s="68">
        <f t="shared" si="0"/>
        <v>4</v>
      </c>
      <c r="D18" s="66"/>
      <c r="E18" s="66"/>
    </row>
    <row r="19" spans="2:5" ht="13.5">
      <c r="B19" s="67">
        <f t="shared" si="1"/>
        <v>40829</v>
      </c>
      <c r="C19" s="68">
        <f t="shared" si="0"/>
        <v>5</v>
      </c>
      <c r="D19" s="66"/>
      <c r="E19" s="66"/>
    </row>
    <row r="20" spans="2:5" ht="13.5">
      <c r="B20" s="67">
        <f t="shared" si="1"/>
        <v>40830</v>
      </c>
      <c r="C20" s="68">
        <f t="shared" si="0"/>
        <v>6</v>
      </c>
      <c r="D20" s="66"/>
      <c r="E20" s="66"/>
    </row>
    <row r="21" spans="2:5" ht="13.5">
      <c r="B21" s="67">
        <f t="shared" si="1"/>
        <v>40831</v>
      </c>
      <c r="C21" s="68">
        <f t="shared" si="0"/>
        <v>7</v>
      </c>
      <c r="D21" s="66"/>
      <c r="E21" s="66"/>
    </row>
    <row r="22" spans="2:5" ht="13.5">
      <c r="B22" s="67">
        <f t="shared" si="1"/>
        <v>40832</v>
      </c>
      <c r="C22" s="68">
        <f t="shared" si="0"/>
        <v>1</v>
      </c>
      <c r="D22" s="66"/>
      <c r="E22" s="66"/>
    </row>
    <row r="23" spans="2:5" ht="13.5">
      <c r="B23" s="67">
        <f t="shared" si="1"/>
        <v>40833</v>
      </c>
      <c r="C23" s="68">
        <f t="shared" si="0"/>
        <v>2</v>
      </c>
      <c r="D23" s="66"/>
      <c r="E23" s="66"/>
    </row>
    <row r="24" spans="2:5" ht="13.5">
      <c r="B24" s="67">
        <f t="shared" si="1"/>
        <v>40834</v>
      </c>
      <c r="C24" s="68">
        <f t="shared" si="0"/>
        <v>3</v>
      </c>
      <c r="D24" s="66"/>
      <c r="E24" s="66"/>
    </row>
    <row r="25" spans="2:5" ht="13.5">
      <c r="B25" s="67">
        <f t="shared" si="1"/>
        <v>40835</v>
      </c>
      <c r="C25" s="68">
        <f t="shared" si="0"/>
        <v>4</v>
      </c>
      <c r="D25" s="66"/>
      <c r="E25" s="66"/>
    </row>
    <row r="26" spans="2:5" ht="13.5">
      <c r="B26" s="67">
        <f t="shared" si="1"/>
        <v>40836</v>
      </c>
      <c r="C26" s="68">
        <f t="shared" si="0"/>
        <v>5</v>
      </c>
      <c r="D26" s="66"/>
      <c r="E26" s="66"/>
    </row>
    <row r="27" spans="2:5" ht="13.5">
      <c r="B27" s="67">
        <f t="shared" si="1"/>
        <v>40837</v>
      </c>
      <c r="C27" s="68">
        <f t="shared" si="0"/>
        <v>6</v>
      </c>
      <c r="D27" s="66"/>
      <c r="E27" s="66"/>
    </row>
    <row r="28" spans="2:5" ht="13.5">
      <c r="B28" s="67">
        <f t="shared" si="1"/>
        <v>40838</v>
      </c>
      <c r="C28" s="68">
        <f t="shared" si="0"/>
        <v>7</v>
      </c>
      <c r="D28" s="66"/>
      <c r="E28" s="66"/>
    </row>
    <row r="29" spans="2:5" ht="13.5">
      <c r="B29" s="67">
        <f t="shared" si="1"/>
        <v>40839</v>
      </c>
      <c r="C29" s="68">
        <f t="shared" si="0"/>
        <v>1</v>
      </c>
      <c r="D29" s="66"/>
      <c r="E29" s="66"/>
    </row>
    <row r="30" spans="2:5" ht="13.5">
      <c r="B30" s="67">
        <f t="shared" si="1"/>
        <v>40840</v>
      </c>
      <c r="C30" s="68">
        <f t="shared" si="0"/>
        <v>2</v>
      </c>
      <c r="D30" s="66"/>
      <c r="E30" s="66"/>
    </row>
    <row r="31" spans="2:5" ht="13.5">
      <c r="B31" s="67">
        <f t="shared" si="1"/>
        <v>40841</v>
      </c>
      <c r="C31" s="68">
        <f t="shared" si="0"/>
        <v>3</v>
      </c>
      <c r="D31" s="66"/>
      <c r="E31" s="66"/>
    </row>
    <row r="32" spans="2:5" ht="13.5">
      <c r="B32" s="67">
        <f t="shared" si="1"/>
        <v>40842</v>
      </c>
      <c r="C32" s="68">
        <f t="shared" si="0"/>
        <v>4</v>
      </c>
      <c r="D32" s="66"/>
      <c r="E32" s="66"/>
    </row>
    <row r="33" spans="2:5" ht="13.5">
      <c r="B33" s="67">
        <f t="shared" si="1"/>
        <v>40843</v>
      </c>
      <c r="C33" s="68">
        <f t="shared" si="0"/>
        <v>5</v>
      </c>
      <c r="D33" s="66"/>
      <c r="E33" s="66"/>
    </row>
    <row r="34" spans="2:5" ht="13.5">
      <c r="B34" s="67">
        <f t="shared" si="1"/>
        <v>40844</v>
      </c>
      <c r="C34" s="68">
        <f t="shared" si="0"/>
        <v>6</v>
      </c>
      <c r="D34" s="66"/>
      <c r="E34" s="66"/>
    </row>
    <row r="35" spans="2:5" ht="13.5">
      <c r="B35" s="67">
        <f t="shared" si="1"/>
        <v>40845</v>
      </c>
      <c r="C35" s="68">
        <f t="shared" si="0"/>
        <v>7</v>
      </c>
      <c r="D35" s="66"/>
      <c r="E35" s="66"/>
    </row>
    <row r="36" spans="2:5" ht="13.5">
      <c r="B36" s="67">
        <f t="shared" si="1"/>
        <v>40846</v>
      </c>
      <c r="C36" s="68">
        <f t="shared" si="0"/>
        <v>1</v>
      </c>
      <c r="D36" s="66"/>
      <c r="E36" s="66"/>
    </row>
    <row r="37" spans="2:5" ht="13.5">
      <c r="B37" s="67">
        <f t="shared" si="1"/>
        <v>40847</v>
      </c>
      <c r="C37" s="68">
        <f t="shared" si="0"/>
        <v>2</v>
      </c>
      <c r="D37" s="66"/>
      <c r="E37" s="66"/>
    </row>
  </sheetData>
  <sheetProtection/>
  <mergeCells count="4">
    <mergeCell ref="B4:C5"/>
    <mergeCell ref="D4:D5"/>
    <mergeCell ref="E4:E5"/>
    <mergeCell ref="F4:F5"/>
  </mergeCells>
  <conditionalFormatting sqref="C7:C37">
    <cfRule type="cellIs" priority="1" dxfId="13" operator="equal">
      <formula>7</formula>
    </cfRule>
    <cfRule type="cellIs" priority="2" dxfId="14" operator="equal">
      <formula>7</formula>
    </cfRule>
    <cfRule type="cellIs" priority="3" dxfId="15" operator="equal">
      <formula>1</formula>
    </cfRule>
    <cfRule type="cellIs" priority="4" dxfId="15" operator="equal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H22"/>
  <sheetViews>
    <sheetView tabSelected="1" zoomScalePageLayoutView="0" workbookViewId="0" topLeftCell="A7">
      <selection activeCell="C4" sqref="C4:C5"/>
    </sheetView>
  </sheetViews>
  <sheetFormatPr defaultColWidth="9.00390625" defaultRowHeight="13.5"/>
  <cols>
    <col min="1" max="2" width="9.00390625" style="65" customWidth="1"/>
    <col min="3" max="3" width="14.375" style="65" customWidth="1"/>
    <col min="4" max="34" width="3.50390625" style="65" customWidth="1"/>
    <col min="35" max="16384" width="9.00390625" style="65" customWidth="1"/>
  </cols>
  <sheetData>
    <row r="2" spans="3:34" ht="13.5">
      <c r="C2" s="86">
        <v>41609</v>
      </c>
      <c r="D2" s="87"/>
      <c r="E2" s="87"/>
      <c r="F2" s="87"/>
      <c r="G2" s="87"/>
      <c r="H2" s="88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3:34" ht="13.5">
      <c r="C3" s="89"/>
      <c r="D3" s="90"/>
      <c r="E3" s="90"/>
      <c r="F3" s="90"/>
      <c r="G3" s="90"/>
      <c r="H3" s="91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3:34" ht="13.5">
      <c r="C4" s="85"/>
      <c r="D4" s="70">
        <f>C2</f>
        <v>41609</v>
      </c>
      <c r="E4" s="70">
        <f aca="true" t="shared" si="0" ref="E4:AH4">D4+1</f>
        <v>41610</v>
      </c>
      <c r="F4" s="70">
        <f t="shared" si="0"/>
        <v>41611</v>
      </c>
      <c r="G4" s="70">
        <f t="shared" si="0"/>
        <v>41612</v>
      </c>
      <c r="H4" s="70">
        <f t="shared" si="0"/>
        <v>41613</v>
      </c>
      <c r="I4" s="70">
        <f t="shared" si="0"/>
        <v>41614</v>
      </c>
      <c r="J4" s="70">
        <f t="shared" si="0"/>
        <v>41615</v>
      </c>
      <c r="K4" s="70">
        <f t="shared" si="0"/>
        <v>41616</v>
      </c>
      <c r="L4" s="70">
        <f t="shared" si="0"/>
        <v>41617</v>
      </c>
      <c r="M4" s="70">
        <f t="shared" si="0"/>
        <v>41618</v>
      </c>
      <c r="N4" s="70">
        <f t="shared" si="0"/>
        <v>41619</v>
      </c>
      <c r="O4" s="70">
        <f t="shared" si="0"/>
        <v>41620</v>
      </c>
      <c r="P4" s="70">
        <f t="shared" si="0"/>
        <v>41621</v>
      </c>
      <c r="Q4" s="70">
        <f t="shared" si="0"/>
        <v>41622</v>
      </c>
      <c r="R4" s="70">
        <f t="shared" si="0"/>
        <v>41623</v>
      </c>
      <c r="S4" s="70">
        <f t="shared" si="0"/>
        <v>41624</v>
      </c>
      <c r="T4" s="70">
        <f t="shared" si="0"/>
        <v>41625</v>
      </c>
      <c r="U4" s="70">
        <f t="shared" si="0"/>
        <v>41626</v>
      </c>
      <c r="V4" s="70">
        <f t="shared" si="0"/>
        <v>41627</v>
      </c>
      <c r="W4" s="70">
        <f t="shared" si="0"/>
        <v>41628</v>
      </c>
      <c r="X4" s="70">
        <f t="shared" si="0"/>
        <v>41629</v>
      </c>
      <c r="Y4" s="70">
        <f t="shared" si="0"/>
        <v>41630</v>
      </c>
      <c r="Z4" s="70">
        <f t="shared" si="0"/>
        <v>41631</v>
      </c>
      <c r="AA4" s="70">
        <f t="shared" si="0"/>
        <v>41632</v>
      </c>
      <c r="AB4" s="70">
        <f t="shared" si="0"/>
        <v>41633</v>
      </c>
      <c r="AC4" s="70">
        <f t="shared" si="0"/>
        <v>41634</v>
      </c>
      <c r="AD4" s="70">
        <f t="shared" si="0"/>
        <v>41635</v>
      </c>
      <c r="AE4" s="70">
        <f t="shared" si="0"/>
        <v>41636</v>
      </c>
      <c r="AF4" s="70">
        <f t="shared" si="0"/>
        <v>41637</v>
      </c>
      <c r="AG4" s="70">
        <f t="shared" si="0"/>
        <v>41638</v>
      </c>
      <c r="AH4" s="70">
        <f t="shared" si="0"/>
        <v>41639</v>
      </c>
    </row>
    <row r="5" spans="3:34" ht="13.5">
      <c r="C5" s="85"/>
      <c r="D5" s="69">
        <f aca="true" t="shared" si="1" ref="D5:AH5">WEEKDAY(D4)</f>
        <v>1</v>
      </c>
      <c r="E5" s="69">
        <f t="shared" si="1"/>
        <v>2</v>
      </c>
      <c r="F5" s="69">
        <f t="shared" si="1"/>
        <v>3</v>
      </c>
      <c r="G5" s="69">
        <f t="shared" si="1"/>
        <v>4</v>
      </c>
      <c r="H5" s="69">
        <f t="shared" si="1"/>
        <v>5</v>
      </c>
      <c r="I5" s="69">
        <f t="shared" si="1"/>
        <v>6</v>
      </c>
      <c r="J5" s="69">
        <f t="shared" si="1"/>
        <v>7</v>
      </c>
      <c r="K5" s="69">
        <f t="shared" si="1"/>
        <v>1</v>
      </c>
      <c r="L5" s="69">
        <f t="shared" si="1"/>
        <v>2</v>
      </c>
      <c r="M5" s="69">
        <f t="shared" si="1"/>
        <v>3</v>
      </c>
      <c r="N5" s="69">
        <f t="shared" si="1"/>
        <v>4</v>
      </c>
      <c r="O5" s="69">
        <f t="shared" si="1"/>
        <v>5</v>
      </c>
      <c r="P5" s="69">
        <f t="shared" si="1"/>
        <v>6</v>
      </c>
      <c r="Q5" s="69">
        <f t="shared" si="1"/>
        <v>7</v>
      </c>
      <c r="R5" s="69">
        <f t="shared" si="1"/>
        <v>1</v>
      </c>
      <c r="S5" s="69">
        <f t="shared" si="1"/>
        <v>2</v>
      </c>
      <c r="T5" s="69">
        <f t="shared" si="1"/>
        <v>3</v>
      </c>
      <c r="U5" s="69">
        <f t="shared" si="1"/>
        <v>4</v>
      </c>
      <c r="V5" s="69">
        <f t="shared" si="1"/>
        <v>5</v>
      </c>
      <c r="W5" s="69">
        <f t="shared" si="1"/>
        <v>6</v>
      </c>
      <c r="X5" s="69">
        <f t="shared" si="1"/>
        <v>7</v>
      </c>
      <c r="Y5" s="69">
        <f t="shared" si="1"/>
        <v>1</v>
      </c>
      <c r="Z5" s="69">
        <f t="shared" si="1"/>
        <v>2</v>
      </c>
      <c r="AA5" s="69">
        <f t="shared" si="1"/>
        <v>3</v>
      </c>
      <c r="AB5" s="69">
        <f t="shared" si="1"/>
        <v>4</v>
      </c>
      <c r="AC5" s="69">
        <f t="shared" si="1"/>
        <v>5</v>
      </c>
      <c r="AD5" s="69">
        <f t="shared" si="1"/>
        <v>6</v>
      </c>
      <c r="AE5" s="69">
        <f t="shared" si="1"/>
        <v>7</v>
      </c>
      <c r="AF5" s="69">
        <f t="shared" si="1"/>
        <v>1</v>
      </c>
      <c r="AG5" s="69">
        <f t="shared" si="1"/>
        <v>2</v>
      </c>
      <c r="AH5" s="69">
        <f t="shared" si="1"/>
        <v>3</v>
      </c>
    </row>
    <row r="6" spans="3:34" ht="21.75" customHeight="1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3:34" ht="21.75" customHeight="1"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3:34" ht="21.75" customHeight="1"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3:34" ht="21.75" customHeight="1"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3:34" ht="21.75" customHeight="1"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3:34" ht="21.75" customHeight="1"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3:34" ht="21.75" customHeight="1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3:34" ht="21.75" customHeight="1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3:34" ht="21.75" customHeight="1"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3:34" ht="21.75" customHeight="1"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3:34" ht="21.75" customHeight="1"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3:34" ht="21.75" customHeight="1"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3:34" ht="21.75" customHeight="1"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3:34" ht="21.75" customHeight="1"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3:34" ht="21.75" customHeight="1"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3:34" ht="21.75" customHeight="1"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3:34" ht="21.75" customHeight="1"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</sheetData>
  <sheetProtection/>
  <mergeCells count="4">
    <mergeCell ref="C4:C5"/>
    <mergeCell ref="C2:H3"/>
    <mergeCell ref="I2:Z3"/>
    <mergeCell ref="AA2:AH3"/>
  </mergeCells>
  <conditionalFormatting sqref="D5:AH5">
    <cfRule type="cellIs" priority="1" dxfId="13" operator="equal">
      <formula>7</formula>
    </cfRule>
    <cfRule type="cellIs" priority="2" dxfId="14" operator="equal">
      <formula>7</formula>
    </cfRule>
    <cfRule type="cellIs" priority="3" dxfId="15" operator="equal">
      <formula>1</formula>
    </cfRule>
    <cfRule type="cellIs" priority="4" dxfId="15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</dc:creator>
  <cp:keywords/>
  <dc:description/>
  <cp:lastModifiedBy>竹迫　勇</cp:lastModifiedBy>
  <dcterms:created xsi:type="dcterms:W3CDTF">2005-03-04T04:47:51Z</dcterms:created>
  <dcterms:modified xsi:type="dcterms:W3CDTF">2013-11-16T04:11:55Z</dcterms:modified>
  <cp:category/>
  <cp:version/>
  <cp:contentType/>
  <cp:contentStatus/>
</cp:coreProperties>
</file>